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https://liveutk.sharepoint.com/sites/UT_CASRO/Shared Documents/General/Centers and Institutes/"/>
    </mc:Choice>
  </mc:AlternateContent>
  <xr:revisionPtr revIDLastSave="0" documentId="8_{79D3DF5A-134B-41E5-A621-3CBF932203D8}" xr6:coauthVersionLast="47" xr6:coauthVersionMax="47" xr10:uidLastSave="{00000000-0000-0000-0000-000000000000}"/>
  <bookViews>
    <workbookView xWindow="28680" yWindow="-120" windowWidth="29040" windowHeight="15720" xr2:uid="{00000000-000D-0000-FFFF-FFFF00000000}"/>
  </bookViews>
  <sheets>
    <sheet name="UTK Budget" sheetId="1" r:id="rId1"/>
    <sheet name="TRAVEL" sheetId="9" r:id="rId2"/>
    <sheet name="SUPPLIES " sheetId="5" r:id="rId3"/>
    <sheet name="PARTICIPANT SUPPORT COSTS" sheetId="10" r:id="rId4"/>
  </sheets>
  <externalReferences>
    <externalReference r:id="rId5"/>
    <externalReference r:id="rId6"/>
    <externalReference r:id="rId7"/>
  </externalReferences>
  <definedNames>
    <definedName name="_xlnm._FilterDatabase" localSheetId="0" hidden="1">'UTK Budget'!#REF!</definedName>
    <definedName name="MTDC" localSheetId="3">'[1]UTK Budget'!$G$99</definedName>
    <definedName name="MTDC" localSheetId="2">'[2]UTK Budget'!$F$73</definedName>
    <definedName name="MTDC" localSheetId="1">'[3]UTK Budget'!$F$73</definedName>
    <definedName name="MTDC">'UTK Budget'!#REF!</definedName>
    <definedName name="_xlnm.Print_Area" localSheetId="0">'UTK Budget'!$A$1:$M$94</definedName>
    <definedName name="TDC" localSheetId="3">'[1]UTK Budget'!$G$100</definedName>
    <definedName name="TDC" localSheetId="2">'[2]UTK Budget'!$F$74</definedName>
    <definedName name="TDC" localSheetId="1">'[3]UTK Budget'!$F$74</definedName>
    <definedName name="TDC">'UTK Budget'!#REF!</definedName>
    <definedName name="TFFA" localSheetId="3">'[1]UTK Budget'!$G$101</definedName>
    <definedName name="TFFA" localSheetId="2">'[2]UTK Budget'!$F$75</definedName>
    <definedName name="TFFA" localSheetId="1">'[3]UTK Budget'!$F$75</definedName>
    <definedName name="TFFA">'UTK Budget'!#REF!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4" i="1" l="1"/>
  <c r="D30" i="1"/>
  <c r="K56" i="9" l="1"/>
  <c r="J56" i="9"/>
  <c r="I56" i="9"/>
  <c r="H56" i="9"/>
  <c r="G56" i="9"/>
  <c r="F56" i="9"/>
  <c r="D24" i="1" l="1"/>
  <c r="G90" i="1" l="1"/>
  <c r="K90" i="1" s="1"/>
  <c r="J90" i="1"/>
  <c r="G61" i="1"/>
  <c r="H61" i="1" s="1"/>
  <c r="L61" i="1" s="1"/>
  <c r="J61" i="1"/>
  <c r="J58" i="1"/>
  <c r="K58" i="1"/>
  <c r="L58" i="1"/>
  <c r="J59" i="1"/>
  <c r="K59" i="1"/>
  <c r="L59" i="1"/>
  <c r="K52" i="1"/>
  <c r="L52" i="1"/>
  <c r="K53" i="1"/>
  <c r="L53" i="1"/>
  <c r="K54" i="1"/>
  <c r="L54" i="1"/>
  <c r="K55" i="1"/>
  <c r="L55" i="1"/>
  <c r="K56" i="1"/>
  <c r="L56" i="1"/>
  <c r="J52" i="1"/>
  <c r="J53" i="1"/>
  <c r="M53" i="1" s="1"/>
  <c r="J54" i="1"/>
  <c r="J55" i="1"/>
  <c r="J56" i="1"/>
  <c r="J50" i="1"/>
  <c r="L50" i="1"/>
  <c r="M50" i="1" s="1"/>
  <c r="K50" i="1"/>
  <c r="L49" i="1"/>
  <c r="K49" i="1"/>
  <c r="J49" i="1"/>
  <c r="M49" i="1" s="1"/>
  <c r="L48" i="1"/>
  <c r="K48" i="1"/>
  <c r="J48" i="1"/>
  <c r="L47" i="1"/>
  <c r="K47" i="1"/>
  <c r="J47" i="1"/>
  <c r="L46" i="1"/>
  <c r="K46" i="1"/>
  <c r="M46" i="1" s="1"/>
  <c r="J46" i="1"/>
  <c r="L45" i="1"/>
  <c r="K45" i="1"/>
  <c r="J45" i="1"/>
  <c r="M45" i="1" s="1"/>
  <c r="L44" i="1"/>
  <c r="K44" i="1"/>
  <c r="J44" i="1"/>
  <c r="L43" i="1"/>
  <c r="M43" i="1" s="1"/>
  <c r="K43" i="1"/>
  <c r="J43" i="1"/>
  <c r="L36" i="1"/>
  <c r="K36" i="1"/>
  <c r="M36" i="1" s="1"/>
  <c r="J36" i="1"/>
  <c r="L35" i="1"/>
  <c r="K35" i="1"/>
  <c r="J35" i="1"/>
  <c r="M35" i="1" s="1"/>
  <c r="L34" i="1"/>
  <c r="K34" i="1"/>
  <c r="J34" i="1"/>
  <c r="J57" i="1" s="1"/>
  <c r="L33" i="1"/>
  <c r="K33" i="1"/>
  <c r="J33" i="1"/>
  <c r="L32" i="1"/>
  <c r="K32" i="1"/>
  <c r="M32" i="1" s="1"/>
  <c r="J32" i="1"/>
  <c r="L31" i="1"/>
  <c r="K31" i="1"/>
  <c r="J31" i="1"/>
  <c r="M31" i="1" s="1"/>
  <c r="L30" i="1"/>
  <c r="K30" i="1"/>
  <c r="J30" i="1"/>
  <c r="L29" i="1"/>
  <c r="M29" i="1" s="1"/>
  <c r="K29" i="1"/>
  <c r="J29" i="1"/>
  <c r="L28" i="1"/>
  <c r="K28" i="1"/>
  <c r="J28" i="1"/>
  <c r="L27" i="1"/>
  <c r="K27" i="1"/>
  <c r="J27" i="1"/>
  <c r="M27" i="1" s="1"/>
  <c r="L26" i="1"/>
  <c r="K26" i="1"/>
  <c r="J26" i="1"/>
  <c r="L25" i="1"/>
  <c r="M25" i="1" s="1"/>
  <c r="K25" i="1"/>
  <c r="J25" i="1"/>
  <c r="L24" i="1"/>
  <c r="K24" i="1"/>
  <c r="J24" i="1"/>
  <c r="L20" i="1"/>
  <c r="K20" i="1"/>
  <c r="J20" i="1"/>
  <c r="L19" i="1"/>
  <c r="K19" i="1"/>
  <c r="J19" i="1"/>
  <c r="L18" i="1"/>
  <c r="K18" i="1"/>
  <c r="J18" i="1"/>
  <c r="L17" i="1"/>
  <c r="K17" i="1"/>
  <c r="J17" i="1"/>
  <c r="L16" i="1"/>
  <c r="K16" i="1"/>
  <c r="J16" i="1"/>
  <c r="M16" i="1" s="1"/>
  <c r="L15" i="1"/>
  <c r="K15" i="1"/>
  <c r="J15" i="1"/>
  <c r="L14" i="1"/>
  <c r="K14" i="1"/>
  <c r="J14" i="1"/>
  <c r="L13" i="1"/>
  <c r="K13" i="1"/>
  <c r="J13" i="1"/>
  <c r="L12" i="1"/>
  <c r="K12" i="1"/>
  <c r="J12" i="1"/>
  <c r="J42" i="1" s="1"/>
  <c r="L11" i="1"/>
  <c r="K11" i="1"/>
  <c r="J11" i="1"/>
  <c r="J41" i="1" s="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C50" i="1"/>
  <c r="C49" i="1"/>
  <c r="C48" i="1"/>
  <c r="C47" i="1"/>
  <c r="C46" i="1"/>
  <c r="C45" i="1"/>
  <c r="C44" i="1"/>
  <c r="C43" i="1"/>
  <c r="C42" i="1"/>
  <c r="C41" i="1"/>
  <c r="M87" i="1"/>
  <c r="M83" i="1"/>
  <c r="M82" i="1"/>
  <c r="B1" i="10"/>
  <c r="H12" i="10" s="1"/>
  <c r="B14" i="10"/>
  <c r="H13" i="10"/>
  <c r="G13" i="10"/>
  <c r="F13" i="10"/>
  <c r="F12" i="10"/>
  <c r="H11" i="10"/>
  <c r="G11" i="10"/>
  <c r="F11" i="10"/>
  <c r="I11" i="10" s="1"/>
  <c r="H10" i="10"/>
  <c r="G10" i="10"/>
  <c r="I10" i="10" s="1"/>
  <c r="F10" i="10"/>
  <c r="H9" i="10"/>
  <c r="G9" i="10"/>
  <c r="F9" i="10"/>
  <c r="I9" i="10" s="1"/>
  <c r="I5" i="10"/>
  <c r="E15" i="10" s="1"/>
  <c r="G12" i="10"/>
  <c r="M68" i="1"/>
  <c r="M67" i="1"/>
  <c r="B55" i="1"/>
  <c r="B54" i="1"/>
  <c r="B53" i="1"/>
  <c r="B52" i="1"/>
  <c r="M55" i="1"/>
  <c r="H54" i="9"/>
  <c r="H48" i="9"/>
  <c r="H55" i="9" s="1"/>
  <c r="H36" i="9"/>
  <c r="H30" i="9"/>
  <c r="H37" i="9" s="1"/>
  <c r="H18" i="9"/>
  <c r="H12" i="9"/>
  <c r="H19" i="9" s="1"/>
  <c r="J54" i="9"/>
  <c r="I54" i="9"/>
  <c r="G54" i="9"/>
  <c r="F54" i="9"/>
  <c r="K53" i="9"/>
  <c r="K52" i="9"/>
  <c r="K51" i="9"/>
  <c r="K50" i="9"/>
  <c r="K54" i="9" s="1"/>
  <c r="J48" i="9"/>
  <c r="I48" i="9"/>
  <c r="I55" i="9" s="1"/>
  <c r="G48" i="9"/>
  <c r="F48" i="9"/>
  <c r="K47" i="9"/>
  <c r="K46" i="9"/>
  <c r="K45" i="9"/>
  <c r="K44" i="9"/>
  <c r="K43" i="9"/>
  <c r="K42" i="9"/>
  <c r="K41" i="9"/>
  <c r="J36" i="9"/>
  <c r="I36" i="9"/>
  <c r="G36" i="9"/>
  <c r="F36" i="9"/>
  <c r="K35" i="9"/>
  <c r="K34" i="9"/>
  <c r="K33" i="9"/>
  <c r="K32" i="9"/>
  <c r="J30" i="9"/>
  <c r="I30" i="9"/>
  <c r="G30" i="9"/>
  <c r="G37" i="9" s="1"/>
  <c r="F30" i="9"/>
  <c r="K29" i="9"/>
  <c r="K28" i="9"/>
  <c r="K27" i="9"/>
  <c r="K26" i="9"/>
  <c r="K25" i="9"/>
  <c r="K24" i="9"/>
  <c r="K23" i="9"/>
  <c r="J18" i="9"/>
  <c r="I18" i="9"/>
  <c r="G18" i="9"/>
  <c r="F18" i="9"/>
  <c r="K17" i="9"/>
  <c r="K16" i="9"/>
  <c r="K15" i="9"/>
  <c r="K14" i="9"/>
  <c r="K18" i="9" s="1"/>
  <c r="J74" i="1" s="1"/>
  <c r="J12" i="9"/>
  <c r="I12" i="9"/>
  <c r="I19" i="9" s="1"/>
  <c r="G12" i="9"/>
  <c r="F12" i="9"/>
  <c r="F19" i="9" s="1"/>
  <c r="K11" i="9"/>
  <c r="K10" i="9"/>
  <c r="K9" i="9"/>
  <c r="K8" i="9"/>
  <c r="K7" i="9"/>
  <c r="K6" i="9"/>
  <c r="K5" i="9"/>
  <c r="K4" i="9"/>
  <c r="J37" i="9"/>
  <c r="F55" i="9"/>
  <c r="J55" i="9"/>
  <c r="I37" i="9"/>
  <c r="B56" i="1"/>
  <c r="B43" i="1"/>
  <c r="B42" i="1"/>
  <c r="B50" i="1"/>
  <c r="B49" i="1"/>
  <c r="B48" i="1"/>
  <c r="B47" i="1"/>
  <c r="B57" i="1"/>
  <c r="B46" i="1"/>
  <c r="B45" i="1"/>
  <c r="B44" i="1"/>
  <c r="E18" i="5"/>
  <c r="E17" i="5"/>
  <c r="E16" i="5"/>
  <c r="E15" i="5"/>
  <c r="E14" i="5"/>
  <c r="E13" i="5"/>
  <c r="E12" i="5"/>
  <c r="E11" i="5"/>
  <c r="E10" i="5"/>
  <c r="E9" i="5"/>
  <c r="E8" i="5"/>
  <c r="E7" i="5"/>
  <c r="E6" i="5"/>
  <c r="E5" i="5"/>
  <c r="E4" i="5"/>
  <c r="E3" i="5"/>
  <c r="D19" i="5"/>
  <c r="L80" i="1" s="1"/>
  <c r="C19" i="5"/>
  <c r="K80" i="1"/>
  <c r="B19" i="5"/>
  <c r="J80" i="1" s="1"/>
  <c r="M88" i="1"/>
  <c r="J71" i="1"/>
  <c r="M70" i="1"/>
  <c r="M69" i="1"/>
  <c r="M66" i="1"/>
  <c r="B59" i="1"/>
  <c r="B58" i="1"/>
  <c r="B51" i="1"/>
  <c r="B41" i="1"/>
  <c r="K71" i="1"/>
  <c r="L71" i="1"/>
  <c r="M81" i="1"/>
  <c r="M84" i="1"/>
  <c r="M85" i="1"/>
  <c r="M86" i="1"/>
  <c r="M13" i="1"/>
  <c r="M15" i="1"/>
  <c r="M48" i="1"/>
  <c r="M59" i="1"/>
  <c r="M58" i="1" l="1"/>
  <c r="M17" i="1"/>
  <c r="M28" i="1"/>
  <c r="K61" i="1"/>
  <c r="M61" i="1" s="1"/>
  <c r="F37" i="9"/>
  <c r="K30" i="9"/>
  <c r="K36" i="9"/>
  <c r="K74" i="1" s="1"/>
  <c r="K48" i="9"/>
  <c r="L73" i="1" s="1"/>
  <c r="K12" i="9"/>
  <c r="E19" i="5"/>
  <c r="I13" i="10"/>
  <c r="M11" i="1"/>
  <c r="M14" i="1"/>
  <c r="M19" i="1"/>
  <c r="M33" i="1"/>
  <c r="M44" i="1"/>
  <c r="M47" i="1"/>
  <c r="M52" i="1"/>
  <c r="M20" i="1"/>
  <c r="M56" i="1"/>
  <c r="M26" i="1"/>
  <c r="M18" i="1"/>
  <c r="M54" i="1"/>
  <c r="M71" i="1"/>
  <c r="I12" i="10"/>
  <c r="L51" i="1"/>
  <c r="K73" i="1"/>
  <c r="K37" i="9"/>
  <c r="H14" i="10"/>
  <c r="L41" i="1"/>
  <c r="K57" i="1"/>
  <c r="G19" i="9"/>
  <c r="G55" i="9"/>
  <c r="F14" i="10"/>
  <c r="J37" i="1"/>
  <c r="M30" i="1"/>
  <c r="G14" i="10"/>
  <c r="J19" i="9"/>
  <c r="K91" i="1"/>
  <c r="H90" i="1"/>
  <c r="J91" i="1"/>
  <c r="M80" i="1"/>
  <c r="L74" i="1"/>
  <c r="K19" i="9"/>
  <c r="J73" i="1"/>
  <c r="K42" i="1"/>
  <c r="K41" i="1"/>
  <c r="M34" i="1"/>
  <c r="L57" i="1"/>
  <c r="K37" i="1"/>
  <c r="L37" i="1"/>
  <c r="M24" i="1"/>
  <c r="K51" i="1"/>
  <c r="J51" i="1"/>
  <c r="K21" i="1"/>
  <c r="M12" i="1"/>
  <c r="L42" i="1"/>
  <c r="J21" i="1"/>
  <c r="L21" i="1"/>
  <c r="L75" i="1" l="1"/>
  <c r="K75" i="1"/>
  <c r="K55" i="9"/>
  <c r="M57" i="1"/>
  <c r="M41" i="1"/>
  <c r="K62" i="1"/>
  <c r="J38" i="1"/>
  <c r="L62" i="1"/>
  <c r="M51" i="1"/>
  <c r="K77" i="1"/>
  <c r="L77" i="1"/>
  <c r="J77" i="1"/>
  <c r="I14" i="10"/>
  <c r="L90" i="1"/>
  <c r="M74" i="1"/>
  <c r="J75" i="1"/>
  <c r="M73" i="1"/>
  <c r="M42" i="1"/>
  <c r="K38" i="1"/>
  <c r="M37" i="1"/>
  <c r="L38" i="1"/>
  <c r="J62" i="1"/>
  <c r="M21" i="1"/>
  <c r="K63" i="1" l="1"/>
  <c r="K93" i="1" s="1"/>
  <c r="M62" i="1"/>
  <c r="M75" i="1"/>
  <c r="M77" i="1"/>
  <c r="M90" i="1"/>
  <c r="L91" i="1"/>
  <c r="M91" i="1" s="1"/>
  <c r="M38" i="1"/>
  <c r="L63" i="1"/>
  <c r="J63" i="1"/>
  <c r="J93" i="1" s="1"/>
  <c r="L93" i="1" l="1"/>
  <c r="M63" i="1"/>
  <c r="M9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Huskey, Jada R</author>
    <author>Jada Huskey</author>
  </authors>
  <commentList>
    <comment ref="B5" authorId="0" shapeId="0" xr:uid="{00000000-0006-0000-0000-000001000000}">
      <text>
        <r>
          <rPr>
            <b/>
            <sz val="9"/>
            <color indexed="10"/>
            <rFont val="Tahoma"/>
            <family val="2"/>
          </rPr>
          <t>IMPORTANT:</t>
        </r>
        <r>
          <rPr>
            <sz val="9"/>
            <color indexed="81"/>
            <rFont val="Tahoma"/>
            <family val="2"/>
          </rPr>
          <t xml:space="preserve">
</t>
        </r>
        <r>
          <rPr>
            <sz val="8"/>
            <color indexed="81"/>
            <rFont val="Tahoma"/>
            <family val="2"/>
          </rPr>
          <t xml:space="preserve">In order to calculate F&amp;A and Total Costs, 
you </t>
        </r>
        <r>
          <rPr>
            <b/>
            <sz val="8"/>
            <color indexed="81"/>
            <rFont val="Tahoma"/>
            <family val="2"/>
          </rPr>
          <t>MUST</t>
        </r>
        <r>
          <rPr>
            <sz val="8"/>
            <color indexed="81"/>
            <rFont val="Tahoma"/>
            <family val="2"/>
          </rPr>
          <t xml:space="preserve"> enter a </t>
        </r>
        <r>
          <rPr>
            <b/>
            <sz val="8"/>
            <color indexed="81"/>
            <rFont val="Tahoma"/>
            <family val="2"/>
          </rPr>
          <t xml:space="preserve">Start Date </t>
        </r>
        <r>
          <rPr>
            <sz val="8"/>
            <color indexed="81"/>
            <rFont val="Tahoma"/>
            <family val="2"/>
          </rPr>
          <t>in cell</t>
        </r>
        <r>
          <rPr>
            <b/>
            <sz val="8"/>
            <color indexed="81"/>
            <rFont val="Tahoma"/>
            <family val="2"/>
          </rPr>
          <t xml:space="preserve"> D5.</t>
        </r>
      </text>
    </comment>
    <comment ref="A10" authorId="0" shapeId="0" xr:uid="{00000000-0006-0000-0000-000002000000}">
      <text>
        <r>
          <rPr>
            <b/>
            <sz val="8"/>
            <color indexed="81"/>
            <rFont val="Tahoma"/>
            <family val="2"/>
          </rPr>
          <t>It is recommended</t>
        </r>
        <r>
          <rPr>
            <sz val="8"/>
            <color indexed="81"/>
            <rFont val="Tahoma"/>
            <family val="2"/>
          </rPr>
          <t xml:space="preserve"> that salaries include an inflationary increase in 
Y2-Y5, therefore, </t>
        </r>
        <r>
          <rPr>
            <u/>
            <sz val="8"/>
            <color indexed="81"/>
            <rFont val="Tahoma"/>
            <family val="2"/>
          </rPr>
          <t>the default for inflation is "Yes"</t>
        </r>
        <r>
          <rPr>
            <sz val="8"/>
            <color indexed="81"/>
            <rFont val="Tahoma"/>
            <family val="2"/>
          </rPr>
          <t xml:space="preserve">.  
</t>
        </r>
        <r>
          <rPr>
            <b/>
            <sz val="8"/>
            <color indexed="81"/>
            <rFont val="Tahoma"/>
            <family val="2"/>
          </rPr>
          <t>However,</t>
        </r>
        <r>
          <rPr>
            <sz val="8"/>
            <color indexed="81"/>
            <rFont val="Tahoma"/>
            <family val="2"/>
          </rPr>
          <t xml:space="preserve"> you may </t>
        </r>
        <r>
          <rPr>
            <u/>
            <sz val="8"/>
            <color indexed="81"/>
            <rFont val="Tahoma"/>
            <family val="2"/>
          </rPr>
          <t xml:space="preserve">turn off inflation for individual </t>
        </r>
        <r>
          <rPr>
            <b/>
            <u/>
            <sz val="8"/>
            <color indexed="39"/>
            <rFont val="Tahoma"/>
            <family val="2"/>
          </rPr>
          <t>UTK</t>
        </r>
        <r>
          <rPr>
            <u/>
            <sz val="8"/>
            <color indexed="81"/>
            <rFont val="Tahoma"/>
            <family val="2"/>
          </rPr>
          <t xml:space="preserve"> salaries</t>
        </r>
        <r>
          <rPr>
            <sz val="8"/>
            <color indexed="81"/>
            <rFont val="Tahoma"/>
            <family val="2"/>
          </rPr>
          <t xml:space="preserve"> by selecting "</t>
        </r>
        <r>
          <rPr>
            <b/>
            <sz val="8"/>
            <color indexed="81"/>
            <rFont val="Tahoma"/>
            <family val="2"/>
          </rPr>
          <t>No</t>
        </r>
        <r>
          <rPr>
            <sz val="8"/>
            <color indexed="81"/>
            <rFont val="Tahoma"/>
            <family val="2"/>
          </rPr>
          <t xml:space="preserve">" from the dropdown in the appropriate cells in </t>
        </r>
        <r>
          <rPr>
            <b/>
            <sz val="8"/>
            <color indexed="81"/>
            <rFont val="Tahoma"/>
            <family val="2"/>
          </rPr>
          <t>column A</t>
        </r>
        <r>
          <rPr>
            <sz val="8"/>
            <color indexed="81"/>
            <rFont val="Tahoma"/>
            <family val="2"/>
          </rPr>
          <t xml:space="preserve">.
</t>
        </r>
        <r>
          <rPr>
            <b/>
            <u/>
            <sz val="8"/>
            <color indexed="81"/>
            <rFont val="Tahoma"/>
            <family val="2"/>
          </rPr>
          <t xml:space="preserve">Do not turn off inflation for </t>
        </r>
        <r>
          <rPr>
            <b/>
            <u/>
            <sz val="8"/>
            <color indexed="10"/>
            <rFont val="Tahoma"/>
            <family val="2"/>
          </rPr>
          <t>JFO</t>
        </r>
        <r>
          <rPr>
            <b/>
            <u/>
            <sz val="8"/>
            <color indexed="81"/>
            <rFont val="Tahoma"/>
            <family val="2"/>
          </rPr>
          <t xml:space="preserve"> salaries</t>
        </r>
        <r>
          <rPr>
            <b/>
            <sz val="8"/>
            <color indexed="81"/>
            <rFont val="Tahoma"/>
            <family val="2"/>
          </rPr>
          <t>.</t>
        </r>
      </text>
    </comment>
    <comment ref="C10" authorId="0" shapeId="0" xr:uid="{00000000-0006-0000-0000-000003000000}">
      <text>
        <r>
          <rPr>
            <sz val="8"/>
            <color indexed="81"/>
            <rFont val="Tahoma"/>
            <family val="2"/>
          </rPr>
          <t xml:space="preserve">If any member of Senior Personnel is an </t>
        </r>
        <r>
          <rPr>
            <b/>
            <sz val="8"/>
            <color indexed="10"/>
            <rFont val="Tahoma"/>
            <family val="2"/>
          </rPr>
          <t>ORNL employee</t>
        </r>
        <r>
          <rPr>
            <sz val="8"/>
            <color indexed="81"/>
            <rFont val="Tahoma"/>
            <family val="2"/>
          </rPr>
          <t xml:space="preserve"> who will be </t>
        </r>
        <r>
          <rPr>
            <u/>
            <sz val="8"/>
            <color indexed="10"/>
            <rFont val="Tahoma"/>
            <family val="2"/>
          </rPr>
          <t>participating on this project through a Joint Faculty appointment</t>
        </r>
        <r>
          <rPr>
            <sz val="8"/>
            <color indexed="81"/>
            <rFont val="Tahoma"/>
            <family val="2"/>
          </rPr>
          <t xml:space="preserve">, then select </t>
        </r>
        <r>
          <rPr>
            <b/>
            <sz val="8"/>
            <color indexed="81"/>
            <rFont val="Tahoma"/>
            <family val="2"/>
          </rPr>
          <t>"JFO"</t>
        </r>
        <r>
          <rPr>
            <sz val="8"/>
            <color indexed="81"/>
            <rFont val="Tahoma"/>
            <family val="2"/>
          </rPr>
          <t xml:space="preserve"> from the dropdown in </t>
        </r>
        <r>
          <rPr>
            <b/>
            <sz val="8"/>
            <color indexed="81"/>
            <rFont val="Tahoma"/>
            <family val="2"/>
          </rPr>
          <t>column C</t>
        </r>
        <r>
          <rPr>
            <sz val="8"/>
            <color indexed="81"/>
            <rFont val="Tahoma"/>
            <family val="2"/>
          </rPr>
          <t>.</t>
        </r>
      </text>
    </comment>
    <comment ref="D10" authorId="0" shapeId="0" xr:uid="{00000000-0006-0000-0000-000004000000}">
      <text>
        <r>
          <rPr>
            <sz val="8"/>
            <color indexed="81"/>
            <rFont val="Tahoma"/>
            <family val="2"/>
          </rPr>
          <t>Based on your start date, you may need to inflate current salaries to accomodate an increase that may occur on July 1.</t>
        </r>
      </text>
    </comment>
    <comment ref="E10" authorId="1" shapeId="0" xr:uid="{00000000-0006-0000-0000-000005000000}">
      <text>
        <r>
          <rPr>
            <sz val="8"/>
            <color indexed="81"/>
            <rFont val="Tahoma"/>
            <family val="2"/>
          </rPr>
          <t xml:space="preserve">Appointment Type for </t>
        </r>
        <r>
          <rPr>
            <b/>
            <sz val="8"/>
            <color indexed="81"/>
            <rFont val="Tahoma"/>
            <family val="2"/>
          </rPr>
          <t>Senior Personnel (PI/Co-PI/Senior Investigator)</t>
        </r>
        <r>
          <rPr>
            <sz val="8"/>
            <color indexed="81"/>
            <rFont val="Tahoma"/>
            <family val="2"/>
          </rPr>
          <t xml:space="preserve">:  EITHER </t>
        </r>
        <r>
          <rPr>
            <b/>
            <u/>
            <sz val="8"/>
            <color indexed="81"/>
            <rFont val="Tahoma"/>
            <family val="2"/>
          </rPr>
          <t>9</t>
        </r>
        <r>
          <rPr>
            <sz val="8"/>
            <color indexed="81"/>
            <rFont val="Tahoma"/>
            <family val="2"/>
          </rPr>
          <t xml:space="preserve"> month or </t>
        </r>
        <r>
          <rPr>
            <b/>
            <u/>
            <sz val="8"/>
            <color indexed="81"/>
            <rFont val="Tahoma"/>
            <family val="2"/>
          </rPr>
          <t>12</t>
        </r>
        <r>
          <rPr>
            <sz val="8"/>
            <color indexed="81"/>
            <rFont val="Tahoma"/>
            <family val="2"/>
          </rPr>
          <t xml:space="preserve"> month.
</t>
        </r>
        <r>
          <rPr>
            <sz val="8"/>
            <color indexed="10"/>
            <rFont val="Tahoma"/>
            <family val="2"/>
          </rPr>
          <t xml:space="preserve">In order to calculate salary, you </t>
        </r>
        <r>
          <rPr>
            <b/>
            <sz val="8"/>
            <color indexed="10"/>
            <rFont val="Tahoma"/>
            <family val="2"/>
          </rPr>
          <t>MUST</t>
        </r>
        <r>
          <rPr>
            <sz val="8"/>
            <color indexed="10"/>
            <rFont val="Tahoma"/>
            <family val="2"/>
          </rPr>
          <t xml:space="preserve"> enter the </t>
        </r>
        <r>
          <rPr>
            <b/>
            <u/>
            <sz val="8"/>
            <color indexed="10"/>
            <rFont val="Tahoma"/>
            <family val="2"/>
          </rPr>
          <t>Appointment Type</t>
        </r>
        <r>
          <rPr>
            <sz val="8"/>
            <color indexed="10"/>
            <rFont val="Tahoma"/>
            <family val="2"/>
          </rPr>
          <t xml:space="preserve"> for each individual listed in Senior Personnel.</t>
        </r>
      </text>
    </comment>
    <comment ref="F10" authorId="0" shapeId="0" xr:uid="{00000000-0006-0000-0000-000006000000}">
      <text>
        <r>
          <rPr>
            <sz val="8"/>
            <color indexed="81"/>
            <rFont val="Tahoma"/>
            <family val="2"/>
          </rPr>
          <t xml:space="preserve">In order to calculate salary, </t>
        </r>
        <r>
          <rPr>
            <sz val="8"/>
            <color indexed="10"/>
            <rFont val="Tahoma"/>
            <family val="2"/>
          </rPr>
          <t xml:space="preserve">you </t>
        </r>
        <r>
          <rPr>
            <b/>
            <sz val="8"/>
            <color indexed="10"/>
            <rFont val="Tahoma"/>
            <family val="2"/>
          </rPr>
          <t>MUST</t>
        </r>
        <r>
          <rPr>
            <sz val="8"/>
            <color indexed="10"/>
            <rFont val="Tahoma"/>
            <family val="2"/>
          </rPr>
          <t xml:space="preserve"> enter the </t>
        </r>
        <r>
          <rPr>
            <b/>
            <u/>
            <sz val="8"/>
            <color indexed="10"/>
            <rFont val="Tahoma"/>
            <family val="2"/>
          </rPr>
          <t>number of person months</t>
        </r>
        <r>
          <rPr>
            <sz val="8"/>
            <color indexed="81"/>
            <rFont val="Tahoma"/>
            <family val="2"/>
          </rPr>
          <t xml:space="preserve"> that the individual will work on the project.</t>
        </r>
      </text>
    </comment>
    <comment ref="A23" authorId="0" shapeId="0" xr:uid="{00000000-0006-0000-0000-000007000000}">
      <text>
        <r>
          <rPr>
            <b/>
            <sz val="8"/>
            <color indexed="81"/>
            <rFont val="Tahoma"/>
            <family val="2"/>
          </rPr>
          <t>It is recommended</t>
        </r>
        <r>
          <rPr>
            <sz val="8"/>
            <color indexed="81"/>
            <rFont val="Tahoma"/>
            <family val="2"/>
          </rPr>
          <t xml:space="preserve"> that salaries include an inflationary increase in 
Y2-Y5, therefore, the default for inflation is "Yes".  
</t>
        </r>
        <r>
          <rPr>
            <b/>
            <sz val="8"/>
            <color indexed="81"/>
            <rFont val="Tahoma"/>
            <family val="2"/>
          </rPr>
          <t>However,</t>
        </r>
        <r>
          <rPr>
            <sz val="8"/>
            <color indexed="81"/>
            <rFont val="Tahoma"/>
            <family val="2"/>
          </rPr>
          <t xml:space="preserve"> you may </t>
        </r>
        <r>
          <rPr>
            <u/>
            <sz val="8"/>
            <color indexed="81"/>
            <rFont val="Tahoma"/>
            <family val="2"/>
          </rPr>
          <t>turn off inflation for individual salaries</t>
        </r>
        <r>
          <rPr>
            <sz val="8"/>
            <color indexed="81"/>
            <rFont val="Tahoma"/>
            <family val="2"/>
          </rPr>
          <t xml:space="preserve"> by selecting "</t>
        </r>
        <r>
          <rPr>
            <b/>
            <sz val="8"/>
            <color indexed="81"/>
            <rFont val="Tahoma"/>
            <family val="2"/>
          </rPr>
          <t>No</t>
        </r>
        <r>
          <rPr>
            <sz val="8"/>
            <color indexed="81"/>
            <rFont val="Tahoma"/>
            <family val="2"/>
          </rPr>
          <t xml:space="preserve">" from the dropdown in the appropriate cells in </t>
        </r>
        <r>
          <rPr>
            <b/>
            <sz val="8"/>
            <color indexed="81"/>
            <rFont val="Tahoma"/>
            <family val="2"/>
          </rPr>
          <t>column A</t>
        </r>
        <r>
          <rPr>
            <sz val="8"/>
            <color indexed="81"/>
            <rFont val="Tahoma"/>
            <family val="2"/>
          </rPr>
          <t>.</t>
        </r>
      </text>
    </comment>
    <comment ref="E23" authorId="0" shapeId="0" xr:uid="{00000000-0006-0000-0000-000008000000}">
      <text>
        <r>
          <rPr>
            <b/>
            <u/>
            <sz val="8"/>
            <color indexed="81"/>
            <rFont val="Tahoma"/>
            <family val="2"/>
          </rPr>
          <t>How many</t>
        </r>
        <r>
          <rPr>
            <sz val="8"/>
            <color indexed="81"/>
            <rFont val="Tahoma"/>
            <family val="2"/>
          </rPr>
          <t xml:space="preserve"> individuals will be supported in each category listed in cells B24 - B36?
</t>
        </r>
        <r>
          <rPr>
            <sz val="8"/>
            <color indexed="10"/>
            <rFont val="Tahoma"/>
            <family val="2"/>
          </rPr>
          <t xml:space="preserve">In order to calculate salary, you </t>
        </r>
        <r>
          <rPr>
            <b/>
            <sz val="8"/>
            <color indexed="10"/>
            <rFont val="Tahoma"/>
            <family val="2"/>
          </rPr>
          <t>MUST</t>
        </r>
        <r>
          <rPr>
            <sz val="8"/>
            <color indexed="10"/>
            <rFont val="Tahoma"/>
            <family val="2"/>
          </rPr>
          <t xml:space="preserve"> enter the </t>
        </r>
        <r>
          <rPr>
            <b/>
            <u/>
            <sz val="8"/>
            <color indexed="10"/>
            <rFont val="Tahoma"/>
            <family val="2"/>
          </rPr>
          <t>number</t>
        </r>
        <r>
          <rPr>
            <sz val="8"/>
            <color indexed="10"/>
            <rFont val="Tahoma"/>
            <family val="2"/>
          </rPr>
          <t xml:space="preserve"> of individuals to be supported.</t>
        </r>
        <r>
          <rPr>
            <sz val="8"/>
            <color indexed="81"/>
            <rFont val="Tahoma"/>
            <family val="2"/>
          </rPr>
          <t xml:space="preserve"> </t>
        </r>
      </text>
    </comment>
    <comment ref="F23" authorId="0" shapeId="0" xr:uid="{00000000-0006-0000-0000-000009000000}">
      <text>
        <r>
          <rPr>
            <sz val="8"/>
            <color indexed="81"/>
            <rFont val="Tahoma"/>
            <family val="2"/>
          </rPr>
          <t xml:space="preserve">In order to calculate salary, </t>
        </r>
        <r>
          <rPr>
            <sz val="8"/>
            <color indexed="10"/>
            <rFont val="Tahoma"/>
            <family val="2"/>
          </rPr>
          <t xml:space="preserve">you </t>
        </r>
        <r>
          <rPr>
            <b/>
            <sz val="8"/>
            <color indexed="10"/>
            <rFont val="Tahoma"/>
            <family val="2"/>
          </rPr>
          <t>MUST</t>
        </r>
        <r>
          <rPr>
            <sz val="8"/>
            <color indexed="10"/>
            <rFont val="Tahoma"/>
            <family val="2"/>
          </rPr>
          <t xml:space="preserve"> enter the </t>
        </r>
        <r>
          <rPr>
            <b/>
            <u/>
            <sz val="8"/>
            <color indexed="10"/>
            <rFont val="Tahoma"/>
            <family val="2"/>
          </rPr>
          <t>number of person months</t>
        </r>
        <r>
          <rPr>
            <sz val="8"/>
            <color indexed="81"/>
            <rFont val="Tahoma"/>
            <family val="2"/>
          </rPr>
          <t xml:space="preserve"> that the individual(s) will work on the project.</t>
        </r>
      </text>
    </comment>
    <comment ref="B30" authorId="0" shapeId="0" xr:uid="{00000000-0006-0000-0000-00000A000000}">
      <text>
        <r>
          <rPr>
            <b/>
            <sz val="8"/>
            <color indexed="81"/>
            <rFont val="Tahoma"/>
            <family val="2"/>
          </rPr>
          <t xml:space="preserve">GRA stipends vary widely among colleges and departments.  
</t>
        </r>
        <r>
          <rPr>
            <u/>
            <sz val="8"/>
            <color indexed="81"/>
            <rFont val="Tahoma"/>
            <family val="2"/>
          </rPr>
          <t>Rows</t>
        </r>
        <r>
          <rPr>
            <b/>
            <u/>
            <sz val="8"/>
            <color indexed="81"/>
            <rFont val="Tahoma"/>
            <family val="2"/>
          </rPr>
          <t xml:space="preserve"> </t>
        </r>
        <r>
          <rPr>
            <u/>
            <sz val="8"/>
            <color indexed="81"/>
            <rFont val="Tahoma"/>
            <family val="2"/>
          </rPr>
          <t>30-33</t>
        </r>
        <r>
          <rPr>
            <sz val="8"/>
            <color indexed="81"/>
            <rFont val="Tahoma"/>
            <family val="2"/>
          </rPr>
          <t xml:space="preserve"> are intended to accommodate </t>
        </r>
        <r>
          <rPr>
            <u/>
            <sz val="8"/>
            <color indexed="81"/>
            <rFont val="Tahoma"/>
            <family val="2"/>
          </rPr>
          <t>different</t>
        </r>
        <r>
          <rPr>
            <sz val="8"/>
            <color indexed="81"/>
            <rFont val="Tahoma"/>
            <family val="2"/>
          </rPr>
          <t xml:space="preserve"> stipend amounts from UTK units other than the PI's unit (e.g. TCE, CAS, HCB, Nursing, Bredesen Center, Social Work, etc).
</t>
        </r>
        <r>
          <rPr>
            <b/>
            <sz val="8"/>
            <color indexed="81"/>
            <rFont val="Tahoma"/>
            <family val="2"/>
          </rPr>
          <t xml:space="preserve">For questions about GRA stipends, </t>
        </r>
        <r>
          <rPr>
            <b/>
            <u/>
            <sz val="8"/>
            <color indexed="81"/>
            <rFont val="Tahoma"/>
            <family val="2"/>
          </rPr>
          <t>contact your departmental Business Manager.</t>
        </r>
        <r>
          <rPr>
            <b/>
            <sz val="8"/>
            <color indexed="81"/>
            <rFont val="Tahoma"/>
            <family val="2"/>
          </rPr>
          <t xml:space="preserve">
******************************************************************
</t>
        </r>
        <r>
          <rPr>
            <b/>
            <sz val="10"/>
            <color indexed="10"/>
            <rFont val="Tahoma"/>
            <family val="2"/>
          </rPr>
          <t>IMPORTANT:</t>
        </r>
        <r>
          <rPr>
            <b/>
            <sz val="8"/>
            <color indexed="81"/>
            <rFont val="Tahoma"/>
            <family val="2"/>
          </rPr>
          <t xml:space="preserve">  
</t>
        </r>
        <r>
          <rPr>
            <sz val="8"/>
            <color indexed="81"/>
            <rFont val="Tahoma"/>
            <family val="2"/>
          </rPr>
          <t>Please note that</t>
        </r>
        <r>
          <rPr>
            <b/>
            <sz val="8"/>
            <color indexed="81"/>
            <rFont val="Tahoma"/>
            <family val="2"/>
          </rPr>
          <t xml:space="preserve"> </t>
        </r>
        <r>
          <rPr>
            <sz val="8"/>
            <color indexed="81"/>
            <rFont val="Tahoma"/>
            <family val="2"/>
          </rPr>
          <t xml:space="preserve">GRA Benefits </t>
        </r>
        <r>
          <rPr>
            <u/>
            <sz val="8"/>
            <color indexed="81"/>
            <rFont val="Tahoma"/>
            <family val="2"/>
          </rPr>
          <t>and</t>
        </r>
        <r>
          <rPr>
            <sz val="8"/>
            <color indexed="81"/>
            <rFont val="Tahoma"/>
            <family val="2"/>
          </rPr>
          <t xml:space="preserve"> Tuition are calculated against </t>
        </r>
        <r>
          <rPr>
            <b/>
            <u/>
            <sz val="8"/>
            <color indexed="81"/>
            <rFont val="Tahoma"/>
            <family val="2"/>
          </rPr>
          <t>rows 30-33 ONLY</t>
        </r>
        <r>
          <rPr>
            <sz val="8"/>
            <color indexed="81"/>
            <rFont val="Tahoma"/>
            <family val="2"/>
          </rPr>
          <t xml:space="preserve">.  
</t>
        </r>
        <r>
          <rPr>
            <b/>
            <u/>
            <sz val="8"/>
            <color indexed="81"/>
            <rFont val="Tahoma"/>
            <family val="2"/>
          </rPr>
          <t>If you add GRAs to rows</t>
        </r>
        <r>
          <rPr>
            <u/>
            <sz val="8"/>
            <color indexed="81"/>
            <rFont val="Tahoma"/>
            <family val="2"/>
          </rPr>
          <t xml:space="preserve"> </t>
        </r>
        <r>
          <rPr>
            <b/>
            <u/>
            <sz val="8"/>
            <color indexed="81"/>
            <rFont val="Tahoma"/>
            <family val="2"/>
          </rPr>
          <t>OTHER THAN 30-33</t>
        </r>
        <r>
          <rPr>
            <u/>
            <sz val="8"/>
            <color indexed="81"/>
            <rFont val="Tahoma"/>
            <family val="2"/>
          </rPr>
          <t xml:space="preserve">, this spreadsheet will </t>
        </r>
        <r>
          <rPr>
            <b/>
            <u/>
            <sz val="8"/>
            <color indexed="81"/>
            <rFont val="Tahoma"/>
            <family val="2"/>
          </rPr>
          <t>NOT</t>
        </r>
        <r>
          <rPr>
            <u/>
            <sz val="8"/>
            <color indexed="81"/>
            <rFont val="Tahoma"/>
            <family val="2"/>
          </rPr>
          <t xml:space="preserve"> auto-calculate
Benefits and Tuition for those </t>
        </r>
        <r>
          <rPr>
            <b/>
            <u/>
            <sz val="8"/>
            <color indexed="81"/>
            <rFont val="Tahoma"/>
            <family val="2"/>
          </rPr>
          <t>additional</t>
        </r>
        <r>
          <rPr>
            <u/>
            <sz val="8"/>
            <color indexed="81"/>
            <rFont val="Tahoma"/>
            <family val="2"/>
          </rPr>
          <t xml:space="preserve"> GRAs</t>
        </r>
        <r>
          <rPr>
            <sz val="8"/>
            <color indexed="81"/>
            <rFont val="Tahoma"/>
            <family val="2"/>
          </rPr>
          <t>.</t>
        </r>
      </text>
    </comment>
    <comment ref="B40" authorId="0" shapeId="0" xr:uid="{00000000-0006-0000-0000-00000B000000}">
      <text>
        <r>
          <rPr>
            <b/>
            <u/>
            <sz val="8"/>
            <color indexed="81"/>
            <rFont val="Tahoma"/>
            <family val="2"/>
          </rPr>
          <t>ACTUAL</t>
        </r>
        <r>
          <rPr>
            <b/>
            <sz val="8"/>
            <color indexed="81"/>
            <rFont val="Tahoma"/>
            <family val="2"/>
          </rPr>
          <t xml:space="preserve"> benefit rates will be charged to your funded project.  
</t>
        </r>
        <r>
          <rPr>
            <sz val="8"/>
            <color indexed="81"/>
            <rFont val="Tahoma"/>
            <family val="2"/>
          </rPr>
          <t xml:space="preserve">Your unit may prefer that you use </t>
        </r>
        <r>
          <rPr>
            <b/>
            <u/>
            <sz val="8"/>
            <color indexed="81"/>
            <rFont val="Tahoma"/>
            <family val="2"/>
          </rPr>
          <t>actual</t>
        </r>
        <r>
          <rPr>
            <sz val="8"/>
            <color indexed="81"/>
            <rFont val="Tahoma"/>
            <family val="2"/>
          </rPr>
          <t xml:space="preserve"> rates in your proposal budget, rather than the </t>
        </r>
        <r>
          <rPr>
            <b/>
            <u/>
            <sz val="8"/>
            <color indexed="81"/>
            <rFont val="Tahoma"/>
            <family val="2"/>
          </rPr>
          <t>estimated</t>
        </r>
        <r>
          <rPr>
            <sz val="8"/>
            <color indexed="81"/>
            <rFont val="Tahoma"/>
            <family val="2"/>
          </rPr>
          <t xml:space="preserve"> rates 
included in </t>
        </r>
        <r>
          <rPr>
            <b/>
            <sz val="8"/>
            <color indexed="81"/>
            <rFont val="Tahoma"/>
            <family val="2"/>
          </rPr>
          <t>columns F-J</t>
        </r>
        <r>
          <rPr>
            <sz val="8"/>
            <color indexed="81"/>
            <rFont val="Tahoma"/>
            <family val="2"/>
          </rPr>
          <t xml:space="preserve">.
</t>
        </r>
        <r>
          <rPr>
            <b/>
            <u/>
            <sz val="8"/>
            <color indexed="10"/>
            <rFont val="Tahoma"/>
            <family val="2"/>
          </rPr>
          <t>If you have questions about actual benefit rates, contact your departmental Business Manager</t>
        </r>
        <r>
          <rPr>
            <sz val="8"/>
            <color indexed="10"/>
            <rFont val="Tahoma"/>
            <family val="2"/>
          </rPr>
          <t>.</t>
        </r>
      </text>
    </comment>
    <comment ref="F60" authorId="0" shapeId="0" xr:uid="{00000000-0006-0000-0000-00000C000000}">
      <text>
        <r>
          <rPr>
            <sz val="8"/>
            <color indexed="81"/>
            <rFont val="Tahoma"/>
            <family val="2"/>
          </rPr>
          <t xml:space="preserve">Enter </t>
        </r>
        <r>
          <rPr>
            <b/>
            <u/>
            <sz val="8"/>
            <color indexed="10"/>
            <rFont val="Tahoma"/>
            <family val="2"/>
          </rPr>
          <t>MONTHLY</t>
        </r>
        <r>
          <rPr>
            <sz val="8"/>
            <color indexed="10"/>
            <rFont val="Tahoma"/>
            <family val="2"/>
          </rPr>
          <t xml:space="preserve"> Insurance </t>
        </r>
        <r>
          <rPr>
            <u/>
            <sz val="8"/>
            <color indexed="10"/>
            <rFont val="Tahoma"/>
            <family val="2"/>
          </rPr>
          <t>cost/GRA</t>
        </r>
        <r>
          <rPr>
            <sz val="8"/>
            <color indexed="10"/>
            <rFont val="Tahoma"/>
            <family val="2"/>
          </rPr>
          <t xml:space="preserve"> in cell </t>
        </r>
        <r>
          <rPr>
            <b/>
            <sz val="8"/>
            <color indexed="10"/>
            <rFont val="Tahoma"/>
            <family val="2"/>
          </rPr>
          <t>F61</t>
        </r>
        <r>
          <rPr>
            <sz val="8"/>
            <color indexed="10"/>
            <rFont val="Tahoma"/>
            <family val="2"/>
          </rPr>
          <t>.</t>
        </r>
        <r>
          <rPr>
            <sz val="8"/>
            <color indexed="81"/>
            <rFont val="Tahoma"/>
            <family val="2"/>
          </rPr>
          <t xml:space="preserve">
Based on your start date, you may need to inflate Year 1, to accomodate a rate increases that may occur on July 1.
</t>
        </r>
      </text>
    </comment>
    <comment ref="F89" authorId="0" shapeId="0" xr:uid="{00000000-0006-0000-0000-00000D000000}">
      <text>
        <r>
          <rPr>
            <sz val="8"/>
            <color indexed="10"/>
            <rFont val="Tahoma"/>
            <family val="2"/>
          </rPr>
          <t xml:space="preserve">Enter </t>
        </r>
        <r>
          <rPr>
            <b/>
            <sz val="8"/>
            <color indexed="10"/>
            <rFont val="Tahoma"/>
            <family val="2"/>
          </rPr>
          <t xml:space="preserve">Year 1 </t>
        </r>
        <r>
          <rPr>
            <b/>
            <u/>
            <sz val="8"/>
            <color indexed="10"/>
            <rFont val="Tahoma"/>
            <family val="2"/>
          </rPr>
          <t>ANNUAL</t>
        </r>
        <r>
          <rPr>
            <sz val="8"/>
            <color indexed="10"/>
            <rFont val="Tahoma"/>
            <family val="2"/>
          </rPr>
          <t xml:space="preserve"> Tuition </t>
        </r>
        <r>
          <rPr>
            <u/>
            <sz val="8"/>
            <color indexed="10"/>
            <rFont val="Tahoma"/>
            <family val="2"/>
          </rPr>
          <t>cost/GRA</t>
        </r>
        <r>
          <rPr>
            <sz val="8"/>
            <color indexed="10"/>
            <rFont val="Tahoma"/>
            <family val="2"/>
          </rPr>
          <t xml:space="preserve"> in cell </t>
        </r>
        <r>
          <rPr>
            <b/>
            <sz val="8"/>
            <color indexed="10"/>
            <rFont val="Tahoma"/>
            <family val="2"/>
          </rPr>
          <t>F91</t>
        </r>
        <r>
          <rPr>
            <sz val="8"/>
            <color indexed="10"/>
            <rFont val="Tahoma"/>
            <family val="2"/>
          </rPr>
          <t>.</t>
        </r>
        <r>
          <rPr>
            <sz val="8"/>
            <color indexed="81"/>
            <rFont val="Tahoma"/>
            <family val="2"/>
          </rPr>
          <t xml:space="preserve">
Typically, Tuition assumes </t>
        </r>
        <r>
          <rPr>
            <u/>
            <sz val="8"/>
            <color indexed="81"/>
            <rFont val="Tahoma"/>
            <family val="2"/>
          </rPr>
          <t>three</t>
        </r>
        <r>
          <rPr>
            <sz val="8"/>
            <color indexed="81"/>
            <rFont val="Tahoma"/>
            <family val="2"/>
          </rPr>
          <t xml:space="preserve"> full semesters per year.  </t>
        </r>
        <r>
          <rPr>
            <b/>
            <sz val="8"/>
            <color indexed="81"/>
            <rFont val="Tahoma"/>
            <family val="2"/>
          </rPr>
          <t>However</t>
        </r>
        <r>
          <rPr>
            <sz val="8"/>
            <color indexed="81"/>
            <rFont val="Tahoma"/>
            <family val="2"/>
          </rPr>
          <t xml:space="preserve">, you may budget for a reduced course load in Summer semester.  
Based on your start date, you may need to inflate Year 1 to accomodate a rate increase that may occur on July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Huskey, Jada R</author>
  </authors>
  <commentList>
    <comment ref="A2" authorId="0" shapeId="0" xr:uid="{00000000-0006-0000-0100-000001000000}">
      <text>
        <r>
          <rPr>
            <b/>
            <u/>
            <sz val="9"/>
            <color indexed="81"/>
            <rFont val="Tahoma"/>
            <family val="2"/>
          </rPr>
          <t>At a minimum</t>
        </r>
        <r>
          <rPr>
            <sz val="9"/>
            <color indexed="81"/>
            <rFont val="Tahoma"/>
            <family val="2"/>
          </rPr>
          <t xml:space="preserve">, Sponsors require the travel details requested in </t>
        </r>
        <r>
          <rPr>
            <b/>
            <sz val="9"/>
            <color indexed="81"/>
            <rFont val="Tahoma"/>
            <family val="2"/>
          </rPr>
          <t>columns A-L</t>
        </r>
        <r>
          <rPr>
            <sz val="9"/>
            <color indexed="81"/>
            <rFont val="Tahoma"/>
            <family val="2"/>
          </rPr>
          <t xml:space="preserve">. 
Please select the </t>
        </r>
        <r>
          <rPr>
            <b/>
            <u/>
            <sz val="9"/>
            <color indexed="81"/>
            <rFont val="Tahoma"/>
            <family val="2"/>
          </rPr>
          <t>purpose</t>
        </r>
        <r>
          <rPr>
            <sz val="9"/>
            <color indexed="81"/>
            <rFont val="Tahoma"/>
            <family val="2"/>
          </rPr>
          <t xml:space="preserve"> of each trip from the dropdown box in </t>
        </r>
        <r>
          <rPr>
            <b/>
            <sz val="9"/>
            <color indexed="81"/>
            <rFont val="Tahoma"/>
            <family val="2"/>
          </rPr>
          <t>column A</t>
        </r>
        <r>
          <rPr>
            <sz val="9"/>
            <color indexed="81"/>
            <rFont val="Tahoma"/>
            <family val="2"/>
          </rPr>
          <t>. If you choose "Other" from the dropdown, please specify the purpose of the trip (</t>
        </r>
        <r>
          <rPr>
            <u/>
            <sz val="9"/>
            <color indexed="81"/>
            <rFont val="Tahoma"/>
            <family val="2"/>
          </rPr>
          <t>just click in the cell and type over the contents</t>
        </r>
        <r>
          <rPr>
            <sz val="9"/>
            <color indexed="81"/>
            <rFont val="Tahoma"/>
            <family val="2"/>
          </rPr>
          <t>).</t>
        </r>
      </text>
    </comment>
    <comment ref="D2" authorId="0" shapeId="0" xr:uid="{00000000-0006-0000-0100-000002000000}">
      <text>
        <r>
          <rPr>
            <sz val="9"/>
            <color indexed="81"/>
            <rFont val="Tahoma"/>
            <family val="2"/>
          </rPr>
          <t xml:space="preserve">In order to calculate </t>
        </r>
        <r>
          <rPr>
            <b/>
            <sz val="9"/>
            <color indexed="81"/>
            <rFont val="Tahoma"/>
            <family val="2"/>
          </rPr>
          <t>Trip Cost</t>
        </r>
        <r>
          <rPr>
            <sz val="9"/>
            <color indexed="81"/>
            <rFont val="Tahoma"/>
            <family val="2"/>
          </rPr>
          <t>,</t>
        </r>
        <r>
          <rPr>
            <sz val="9"/>
            <color indexed="10"/>
            <rFont val="Tahoma"/>
            <family val="2"/>
          </rPr>
          <t xml:space="preserve"> you </t>
        </r>
        <r>
          <rPr>
            <b/>
            <sz val="9"/>
            <color indexed="10"/>
            <rFont val="Tahoma"/>
            <family val="2"/>
          </rPr>
          <t>MUST</t>
        </r>
        <r>
          <rPr>
            <sz val="9"/>
            <color indexed="10"/>
            <rFont val="Tahoma"/>
            <family val="2"/>
          </rPr>
          <t xml:space="preserve"> enter </t>
        </r>
        <r>
          <rPr>
            <b/>
            <u/>
            <sz val="9"/>
            <color indexed="10"/>
            <rFont val="Tahoma"/>
            <family val="2"/>
          </rPr>
          <t>No. of Days</t>
        </r>
        <r>
          <rPr>
            <sz val="9"/>
            <color indexed="10"/>
            <rFont val="Tahoma"/>
            <family val="2"/>
          </rPr>
          <t xml:space="preserve"> for each trip</t>
        </r>
        <r>
          <rPr>
            <sz val="9"/>
            <color indexed="81"/>
            <rFont val="Tahoma"/>
            <family val="2"/>
          </rPr>
          <t xml:space="preserve">.
</t>
        </r>
      </text>
    </comment>
    <comment ref="H2" authorId="0" shapeId="0" xr:uid="{00000000-0006-0000-0100-000003000000}">
      <text>
        <r>
          <rPr>
            <b/>
            <sz val="9"/>
            <color indexed="81"/>
            <rFont val="Tahoma"/>
            <family val="2"/>
          </rPr>
          <t xml:space="preserve">Additional Costs </t>
        </r>
        <r>
          <rPr>
            <sz val="9"/>
            <color indexed="81"/>
            <rFont val="Tahoma"/>
            <family val="2"/>
          </rPr>
          <t xml:space="preserve">may include any of the following:
Vehicle Rental
Mileage Charges
Baggage Fees
Taxi Fare
</t>
        </r>
        <r>
          <rPr>
            <sz val="9"/>
            <color indexed="10"/>
            <rFont val="Tahoma"/>
            <family val="2"/>
          </rPr>
          <t xml:space="preserve">You must describe these </t>
        </r>
        <r>
          <rPr>
            <b/>
            <sz val="9"/>
            <color indexed="10"/>
            <rFont val="Tahoma"/>
            <family val="2"/>
          </rPr>
          <t>Additional Costs</t>
        </r>
        <r>
          <rPr>
            <sz val="9"/>
            <color indexed="10"/>
            <rFont val="Tahoma"/>
            <family val="2"/>
          </rPr>
          <t xml:space="preserve"> in your Budget Justification.</t>
        </r>
      </text>
    </comment>
    <comment ref="A21" authorId="0" shapeId="0" xr:uid="{00000000-0006-0000-0100-000004000000}">
      <text>
        <r>
          <rPr>
            <b/>
            <u/>
            <sz val="9"/>
            <color indexed="81"/>
            <rFont val="Tahoma"/>
            <family val="2"/>
          </rPr>
          <t>At a minimum</t>
        </r>
        <r>
          <rPr>
            <sz val="9"/>
            <color indexed="81"/>
            <rFont val="Tahoma"/>
            <family val="2"/>
          </rPr>
          <t xml:space="preserve">, Sponsors require the travel details requested in </t>
        </r>
        <r>
          <rPr>
            <b/>
            <sz val="9"/>
            <color indexed="81"/>
            <rFont val="Tahoma"/>
            <family val="2"/>
          </rPr>
          <t>columns A-L</t>
        </r>
        <r>
          <rPr>
            <sz val="9"/>
            <color indexed="81"/>
            <rFont val="Tahoma"/>
            <family val="2"/>
          </rPr>
          <t xml:space="preserve">. 
Please select the </t>
        </r>
        <r>
          <rPr>
            <b/>
            <u/>
            <sz val="9"/>
            <color indexed="81"/>
            <rFont val="Tahoma"/>
            <family val="2"/>
          </rPr>
          <t>purpose</t>
        </r>
        <r>
          <rPr>
            <sz val="9"/>
            <color indexed="81"/>
            <rFont val="Tahoma"/>
            <family val="2"/>
          </rPr>
          <t xml:space="preserve"> of each trip from the dropdown box in </t>
        </r>
        <r>
          <rPr>
            <b/>
            <sz val="9"/>
            <color indexed="81"/>
            <rFont val="Tahoma"/>
            <family val="2"/>
          </rPr>
          <t>column A</t>
        </r>
        <r>
          <rPr>
            <sz val="9"/>
            <color indexed="81"/>
            <rFont val="Tahoma"/>
            <family val="2"/>
          </rPr>
          <t>. If you choose "Other" from the dropdown, please specify the purpose of the trip (</t>
        </r>
        <r>
          <rPr>
            <u/>
            <sz val="9"/>
            <color indexed="81"/>
            <rFont val="Tahoma"/>
            <family val="2"/>
          </rPr>
          <t>just click in the cell and type over the contents</t>
        </r>
        <r>
          <rPr>
            <sz val="9"/>
            <color indexed="81"/>
            <rFont val="Tahoma"/>
            <family val="2"/>
          </rPr>
          <t>).</t>
        </r>
      </text>
    </comment>
    <comment ref="D21" authorId="0" shapeId="0" xr:uid="{00000000-0006-0000-0100-000005000000}">
      <text>
        <r>
          <rPr>
            <sz val="9"/>
            <color indexed="81"/>
            <rFont val="Tahoma"/>
            <family val="2"/>
          </rPr>
          <t xml:space="preserve">In order to calculate </t>
        </r>
        <r>
          <rPr>
            <b/>
            <sz val="9"/>
            <color indexed="81"/>
            <rFont val="Tahoma"/>
            <family val="2"/>
          </rPr>
          <t>Trip Cost</t>
        </r>
        <r>
          <rPr>
            <sz val="9"/>
            <color indexed="81"/>
            <rFont val="Tahoma"/>
            <family val="2"/>
          </rPr>
          <t>,</t>
        </r>
        <r>
          <rPr>
            <sz val="9"/>
            <color indexed="10"/>
            <rFont val="Tahoma"/>
            <family val="2"/>
          </rPr>
          <t xml:space="preserve"> you </t>
        </r>
        <r>
          <rPr>
            <b/>
            <sz val="9"/>
            <color indexed="10"/>
            <rFont val="Tahoma"/>
            <family val="2"/>
          </rPr>
          <t>MUST</t>
        </r>
        <r>
          <rPr>
            <sz val="9"/>
            <color indexed="10"/>
            <rFont val="Tahoma"/>
            <family val="2"/>
          </rPr>
          <t xml:space="preserve"> enter </t>
        </r>
        <r>
          <rPr>
            <b/>
            <u/>
            <sz val="9"/>
            <color indexed="10"/>
            <rFont val="Tahoma"/>
            <family val="2"/>
          </rPr>
          <t>No. of Days</t>
        </r>
        <r>
          <rPr>
            <sz val="9"/>
            <color indexed="10"/>
            <rFont val="Tahoma"/>
            <family val="2"/>
          </rPr>
          <t xml:space="preserve"> for each trip</t>
        </r>
        <r>
          <rPr>
            <sz val="9"/>
            <color indexed="81"/>
            <rFont val="Tahoma"/>
            <family val="2"/>
          </rPr>
          <t xml:space="preserve">.
</t>
        </r>
      </text>
    </comment>
    <comment ref="H21" authorId="0" shapeId="0" xr:uid="{00000000-0006-0000-0100-000006000000}">
      <text>
        <r>
          <rPr>
            <b/>
            <sz val="9"/>
            <color indexed="81"/>
            <rFont val="Tahoma"/>
            <family val="2"/>
          </rPr>
          <t xml:space="preserve">Additional Costs </t>
        </r>
        <r>
          <rPr>
            <sz val="9"/>
            <color indexed="81"/>
            <rFont val="Tahoma"/>
            <family val="2"/>
          </rPr>
          <t xml:space="preserve">may include any of the following:
Vehicle Rental
Mileage Charges
Baggage Fees
Taxi Fare
</t>
        </r>
        <r>
          <rPr>
            <sz val="9"/>
            <color indexed="10"/>
            <rFont val="Tahoma"/>
            <family val="2"/>
          </rPr>
          <t xml:space="preserve">You must describe these </t>
        </r>
        <r>
          <rPr>
            <b/>
            <sz val="9"/>
            <color indexed="10"/>
            <rFont val="Tahoma"/>
            <family val="2"/>
          </rPr>
          <t>Additional Costs</t>
        </r>
        <r>
          <rPr>
            <sz val="9"/>
            <color indexed="10"/>
            <rFont val="Tahoma"/>
            <family val="2"/>
          </rPr>
          <t xml:space="preserve"> in your Budget Justification.</t>
        </r>
      </text>
    </comment>
    <comment ref="A39" authorId="0" shapeId="0" xr:uid="{00000000-0006-0000-0100-000007000000}">
      <text>
        <r>
          <rPr>
            <b/>
            <u/>
            <sz val="9"/>
            <color indexed="81"/>
            <rFont val="Tahoma"/>
            <family val="2"/>
          </rPr>
          <t>At a minimum</t>
        </r>
        <r>
          <rPr>
            <sz val="9"/>
            <color indexed="81"/>
            <rFont val="Tahoma"/>
            <family val="2"/>
          </rPr>
          <t xml:space="preserve">, Sponsors require the travel details requested in </t>
        </r>
        <r>
          <rPr>
            <b/>
            <sz val="9"/>
            <color indexed="81"/>
            <rFont val="Tahoma"/>
            <family val="2"/>
          </rPr>
          <t>columns A-L</t>
        </r>
        <r>
          <rPr>
            <sz val="9"/>
            <color indexed="81"/>
            <rFont val="Tahoma"/>
            <family val="2"/>
          </rPr>
          <t xml:space="preserve">. 
Please select the </t>
        </r>
        <r>
          <rPr>
            <b/>
            <u/>
            <sz val="9"/>
            <color indexed="81"/>
            <rFont val="Tahoma"/>
            <family val="2"/>
          </rPr>
          <t>purpose</t>
        </r>
        <r>
          <rPr>
            <sz val="9"/>
            <color indexed="81"/>
            <rFont val="Tahoma"/>
            <family val="2"/>
          </rPr>
          <t xml:space="preserve"> of each trip from the dropdown box in </t>
        </r>
        <r>
          <rPr>
            <b/>
            <sz val="9"/>
            <color indexed="81"/>
            <rFont val="Tahoma"/>
            <family val="2"/>
          </rPr>
          <t>column A</t>
        </r>
        <r>
          <rPr>
            <sz val="9"/>
            <color indexed="81"/>
            <rFont val="Tahoma"/>
            <family val="2"/>
          </rPr>
          <t>. If you choose "Other" from the dropdown, please specify the purpose of the trip (</t>
        </r>
        <r>
          <rPr>
            <u/>
            <sz val="9"/>
            <color indexed="81"/>
            <rFont val="Tahoma"/>
            <family val="2"/>
          </rPr>
          <t>just click in the cell and type over the contents</t>
        </r>
        <r>
          <rPr>
            <sz val="9"/>
            <color indexed="81"/>
            <rFont val="Tahoma"/>
            <family val="2"/>
          </rPr>
          <t>).</t>
        </r>
      </text>
    </comment>
    <comment ref="D39" authorId="0" shapeId="0" xr:uid="{00000000-0006-0000-0100-000008000000}">
      <text>
        <r>
          <rPr>
            <sz val="9"/>
            <color indexed="81"/>
            <rFont val="Tahoma"/>
            <family val="2"/>
          </rPr>
          <t xml:space="preserve">In order to calculate </t>
        </r>
        <r>
          <rPr>
            <b/>
            <sz val="9"/>
            <color indexed="81"/>
            <rFont val="Tahoma"/>
            <family val="2"/>
          </rPr>
          <t>Trip Cost</t>
        </r>
        <r>
          <rPr>
            <sz val="9"/>
            <color indexed="81"/>
            <rFont val="Tahoma"/>
            <family val="2"/>
          </rPr>
          <t>,</t>
        </r>
        <r>
          <rPr>
            <sz val="9"/>
            <color indexed="10"/>
            <rFont val="Tahoma"/>
            <family val="2"/>
          </rPr>
          <t xml:space="preserve"> you </t>
        </r>
        <r>
          <rPr>
            <b/>
            <sz val="9"/>
            <color indexed="10"/>
            <rFont val="Tahoma"/>
            <family val="2"/>
          </rPr>
          <t>MUST</t>
        </r>
        <r>
          <rPr>
            <sz val="9"/>
            <color indexed="10"/>
            <rFont val="Tahoma"/>
            <family val="2"/>
          </rPr>
          <t xml:space="preserve"> enter </t>
        </r>
        <r>
          <rPr>
            <b/>
            <u/>
            <sz val="9"/>
            <color indexed="10"/>
            <rFont val="Tahoma"/>
            <family val="2"/>
          </rPr>
          <t>No. of Days</t>
        </r>
        <r>
          <rPr>
            <sz val="9"/>
            <color indexed="10"/>
            <rFont val="Tahoma"/>
            <family val="2"/>
          </rPr>
          <t xml:space="preserve"> for each trip</t>
        </r>
        <r>
          <rPr>
            <sz val="9"/>
            <color indexed="81"/>
            <rFont val="Tahoma"/>
            <family val="2"/>
          </rPr>
          <t xml:space="preserve">.
</t>
        </r>
      </text>
    </comment>
    <comment ref="H39" authorId="0" shapeId="0" xr:uid="{00000000-0006-0000-0100-000009000000}">
      <text>
        <r>
          <rPr>
            <b/>
            <sz val="9"/>
            <color indexed="81"/>
            <rFont val="Tahoma"/>
            <family val="2"/>
          </rPr>
          <t xml:space="preserve">Additional Costs </t>
        </r>
        <r>
          <rPr>
            <sz val="9"/>
            <color indexed="81"/>
            <rFont val="Tahoma"/>
            <family val="2"/>
          </rPr>
          <t xml:space="preserve">may include any of the following:
Vehicle Rental
Mileage Charges
Baggage Fees
Taxi Fare
</t>
        </r>
        <r>
          <rPr>
            <sz val="9"/>
            <color indexed="10"/>
            <rFont val="Tahoma"/>
            <family val="2"/>
          </rPr>
          <t xml:space="preserve">You must describe these </t>
        </r>
        <r>
          <rPr>
            <b/>
            <sz val="9"/>
            <color indexed="10"/>
            <rFont val="Tahoma"/>
            <family val="2"/>
          </rPr>
          <t>Additional Costs</t>
        </r>
        <r>
          <rPr>
            <sz val="9"/>
            <color indexed="10"/>
            <rFont val="Tahoma"/>
            <family val="2"/>
          </rPr>
          <t xml:space="preserve"> in your Budget Justification.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Huskey, Jada R</author>
  </authors>
  <commentList>
    <comment ref="A2" authorId="0" shapeId="0" xr:uid="{00000000-0006-0000-0200-000001000000}">
      <text>
        <r>
          <rPr>
            <sz val="8"/>
            <color indexed="81"/>
            <rFont val="Tahoma"/>
            <family val="2"/>
          </rPr>
          <t xml:space="preserve">In cells </t>
        </r>
        <r>
          <rPr>
            <b/>
            <sz val="8"/>
            <color indexed="81"/>
            <rFont val="Tahoma"/>
            <family val="2"/>
          </rPr>
          <t>A3 - A18</t>
        </r>
        <r>
          <rPr>
            <sz val="8"/>
            <color indexed="81"/>
            <rFont val="Tahoma"/>
            <family val="2"/>
          </rPr>
          <t xml:space="preserve">, please provide a </t>
        </r>
        <r>
          <rPr>
            <b/>
            <u/>
            <sz val="8"/>
            <color indexed="81"/>
            <rFont val="Tahoma"/>
            <family val="2"/>
          </rPr>
          <t>brief description</t>
        </r>
        <r>
          <rPr>
            <sz val="8"/>
            <color indexed="81"/>
            <rFont val="Tahoma"/>
            <family val="2"/>
          </rPr>
          <t xml:space="preserve"> of the materials &amp; supplies budgeted for your project.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Huskey, Jada R</author>
  </authors>
  <commentList>
    <comment ref="A3" authorId="0" shapeId="0" xr:uid="{00000000-0006-0000-0400-000001000000}">
      <text>
        <r>
          <rPr>
            <b/>
            <sz val="9"/>
            <color indexed="10"/>
            <rFont val="Tahoma"/>
            <family val="2"/>
          </rPr>
          <t xml:space="preserve">IMPORTANT:  </t>
        </r>
        <r>
          <rPr>
            <sz val="9"/>
            <color indexed="81"/>
            <rFont val="Tahoma"/>
            <family val="2"/>
          </rPr>
          <t xml:space="preserve">
Uniform Guidance (2 CFR 200.75) defines Participant Support Costs as "direct costs for items such as stipends or subsistence allowances, travel allowances, and registration fees, paid to or on behalf of participants or trainees (but not employees) </t>
        </r>
        <r>
          <rPr>
            <u/>
            <sz val="9"/>
            <color indexed="81"/>
            <rFont val="Tahoma"/>
            <family val="2"/>
          </rPr>
          <t>in connection with conferences or training projects</t>
        </r>
        <r>
          <rPr>
            <sz val="9"/>
            <color indexed="81"/>
            <rFont val="Tahoma"/>
            <family val="2"/>
          </rPr>
          <t xml:space="preserve">".
</t>
        </r>
        <r>
          <rPr>
            <i/>
            <sz val="9"/>
            <color indexed="81"/>
            <rFont val="Tahoma"/>
            <family val="2"/>
          </rPr>
          <t>Please contact the UT Office of Sponsored Programs (974-3466) for additional guidance on whether a particular cost meets the definition of Participant Support Costs, given the context of your project.</t>
        </r>
        <r>
          <rPr>
            <sz val="9"/>
            <color indexed="81"/>
            <rFont val="Tahoma"/>
            <family val="2"/>
          </rPr>
          <t xml:space="preserve">
</t>
        </r>
        <r>
          <rPr>
            <b/>
            <sz val="9"/>
            <color indexed="81"/>
            <rFont val="Tahoma"/>
            <family val="2"/>
          </rPr>
          <t xml:space="preserve">Note that according to Uniform Guidance, Participant Support Costs are </t>
        </r>
        <r>
          <rPr>
            <b/>
            <u/>
            <sz val="9"/>
            <color indexed="81"/>
            <rFont val="Tahoma"/>
            <family val="2"/>
          </rPr>
          <t>excluded</t>
        </r>
        <r>
          <rPr>
            <b/>
            <sz val="9"/>
            <color indexed="81"/>
            <rFont val="Tahoma"/>
            <family val="2"/>
          </rPr>
          <t xml:space="preserve"> from the Modified Total Direct Cost (MTDC) base.</t>
        </r>
      </text>
    </comment>
    <comment ref="F3" authorId="0" shapeId="0" xr:uid="{00000000-0006-0000-0400-000002000000}">
      <text>
        <r>
          <rPr>
            <sz val="9"/>
            <color indexed="81"/>
            <rFont val="Tahoma"/>
            <family val="2"/>
          </rPr>
          <t xml:space="preserve">In order to calculate </t>
        </r>
        <r>
          <rPr>
            <b/>
            <sz val="9"/>
            <color indexed="81"/>
            <rFont val="Tahoma"/>
            <family val="2"/>
          </rPr>
          <t>Total Costs per Year</t>
        </r>
        <r>
          <rPr>
            <sz val="9"/>
            <color indexed="81"/>
            <rFont val="Tahoma"/>
            <family val="2"/>
          </rPr>
          <t xml:space="preserve">, you </t>
        </r>
        <r>
          <rPr>
            <b/>
            <sz val="9"/>
            <color indexed="81"/>
            <rFont val="Tahoma"/>
            <family val="2"/>
          </rPr>
          <t>MUST</t>
        </r>
        <r>
          <rPr>
            <sz val="9"/>
            <color indexed="81"/>
            <rFont val="Tahoma"/>
            <family val="2"/>
          </rPr>
          <t xml:space="preserve"> enter </t>
        </r>
        <r>
          <rPr>
            <b/>
            <u/>
            <sz val="9"/>
            <color indexed="81"/>
            <rFont val="Tahoma"/>
            <family val="2"/>
          </rPr>
          <t>Number of Participants per Year</t>
        </r>
        <r>
          <rPr>
            <sz val="9"/>
            <color indexed="81"/>
            <rFont val="Tahoma"/>
            <family val="2"/>
          </rPr>
          <t xml:space="preserve"> in </t>
        </r>
        <r>
          <rPr>
            <b/>
            <sz val="9"/>
            <color indexed="81"/>
            <rFont val="Tahoma"/>
            <family val="2"/>
          </rPr>
          <t>cells F5:H5</t>
        </r>
        <r>
          <rPr>
            <sz val="9"/>
            <color indexed="81"/>
            <rFont val="Tahoma"/>
            <family val="2"/>
          </rPr>
          <t xml:space="preserve">.
</t>
        </r>
      </text>
    </comment>
    <comment ref="A7" authorId="0" shapeId="0" xr:uid="{00000000-0006-0000-0400-000003000000}">
      <text>
        <r>
          <rPr>
            <sz val="9"/>
            <color indexed="81"/>
            <rFont val="Tahoma"/>
            <family val="2"/>
          </rPr>
          <t xml:space="preserve">Enter </t>
        </r>
        <r>
          <rPr>
            <b/>
            <sz val="9"/>
            <color indexed="81"/>
            <rFont val="Tahoma"/>
            <family val="2"/>
          </rPr>
          <t>COST</t>
        </r>
        <r>
          <rPr>
            <u/>
            <sz val="9"/>
            <color indexed="81"/>
            <rFont val="Tahoma"/>
            <family val="2"/>
          </rPr>
          <t xml:space="preserve"> per participant</t>
        </r>
        <r>
          <rPr>
            <sz val="9"/>
            <color indexed="81"/>
            <rFont val="Tahoma"/>
            <family val="2"/>
          </rPr>
          <t xml:space="preserve"> in </t>
        </r>
        <r>
          <rPr>
            <b/>
            <sz val="9"/>
            <color indexed="81"/>
            <rFont val="Tahoma"/>
            <family val="2"/>
          </rPr>
          <t xml:space="preserve">cells B9 - B13.
</t>
        </r>
        <r>
          <rPr>
            <sz val="9"/>
            <color indexed="81"/>
            <rFont val="Tahoma"/>
            <family val="2"/>
          </rPr>
          <t xml:space="preserve">
</t>
        </r>
        <r>
          <rPr>
            <b/>
            <sz val="9"/>
            <color indexed="10"/>
            <rFont val="Tahoma"/>
            <family val="2"/>
          </rPr>
          <t>IMPORTANT:</t>
        </r>
        <r>
          <rPr>
            <sz val="9"/>
            <color indexed="81"/>
            <rFont val="Tahoma"/>
            <family val="2"/>
          </rPr>
          <t xml:space="preserve">  
In order to calculate TOTAL Costs per Year, you </t>
        </r>
        <r>
          <rPr>
            <b/>
            <u/>
            <sz val="9"/>
            <color indexed="81"/>
            <rFont val="Tahoma"/>
            <family val="2"/>
          </rPr>
          <t>MUST</t>
        </r>
        <r>
          <rPr>
            <sz val="9"/>
            <color indexed="81"/>
            <rFont val="Tahoma"/>
            <family val="2"/>
          </rPr>
          <t xml:space="preserve"> enter the </t>
        </r>
        <r>
          <rPr>
            <b/>
            <sz val="9"/>
            <color indexed="81"/>
            <rFont val="Tahoma"/>
            <family val="2"/>
          </rPr>
          <t>NUMBER</t>
        </r>
        <r>
          <rPr>
            <sz val="9"/>
            <color indexed="81"/>
            <rFont val="Tahoma"/>
            <family val="2"/>
          </rPr>
          <t xml:space="preserve"> of Participants per Year in </t>
        </r>
        <r>
          <rPr>
            <b/>
            <sz val="9"/>
            <color indexed="81"/>
            <rFont val="Tahoma"/>
            <family val="2"/>
          </rPr>
          <t>cells F5 - H5.</t>
        </r>
        <r>
          <rPr>
            <b/>
            <sz val="8"/>
            <color indexed="81"/>
            <rFont val="Tahoma"/>
            <family val="2"/>
          </rPr>
          <t xml:space="preserve">
</t>
        </r>
      </text>
    </comment>
  </commentList>
</comments>
</file>

<file path=xl/sharedStrings.xml><?xml version="1.0" encoding="utf-8"?>
<sst xmlns="http://schemas.openxmlformats.org/spreadsheetml/2006/main" count="266" uniqueCount="129">
  <si>
    <t>PI Name(s):</t>
  </si>
  <si>
    <t>Contractual Services</t>
  </si>
  <si>
    <r>
      <t>Tuition</t>
    </r>
    <r>
      <rPr>
        <sz val="8"/>
        <rFont val="Arial"/>
        <family val="2"/>
      </rPr>
      <t xml:space="preserve"> Inflation Rate</t>
    </r>
  </si>
  <si>
    <t>Total Equipment</t>
  </si>
  <si>
    <t xml:space="preserve">Appt. Type      </t>
  </si>
  <si>
    <t>Total Travel</t>
  </si>
  <si>
    <t>Other</t>
  </si>
  <si>
    <t>Total Other Direct Costs</t>
  </si>
  <si>
    <t>F.</t>
  </si>
  <si>
    <t>Secretarial/Clerical</t>
  </si>
  <si>
    <t>Year 2</t>
  </si>
  <si>
    <t>TOTAL</t>
  </si>
  <si>
    <t>A.</t>
  </si>
  <si>
    <t>Senior Personnel</t>
  </si>
  <si>
    <t>B.</t>
  </si>
  <si>
    <t>Other Personnel</t>
  </si>
  <si>
    <t>C.</t>
  </si>
  <si>
    <t>Fringe Benefits</t>
  </si>
  <si>
    <t xml:space="preserve"> </t>
  </si>
  <si>
    <t>Total Fringe Benefits</t>
  </si>
  <si>
    <t>Total Salaries &amp; Wages</t>
  </si>
  <si>
    <t>Total Direct Costs</t>
  </si>
  <si>
    <t>Publication</t>
  </si>
  <si>
    <t>Consultant Services</t>
  </si>
  <si>
    <t>Computer Services</t>
  </si>
  <si>
    <t>Project Title:</t>
  </si>
  <si>
    <t xml:space="preserve">D. </t>
  </si>
  <si>
    <t xml:space="preserve">E.  </t>
  </si>
  <si>
    <t>Other Direct Costs</t>
  </si>
  <si>
    <t>G.</t>
  </si>
  <si>
    <t>Year 3</t>
  </si>
  <si>
    <t>Year 1</t>
  </si>
  <si>
    <t>Total</t>
  </si>
  <si>
    <t>Funding Agency:</t>
  </si>
  <si>
    <t>1.</t>
  </si>
  <si>
    <t>2.</t>
  </si>
  <si>
    <t>3.</t>
  </si>
  <si>
    <r>
      <t xml:space="preserve">GRA Insurance </t>
    </r>
    <r>
      <rPr>
        <sz val="8"/>
        <rFont val="Arial"/>
        <family val="2"/>
      </rPr>
      <t>Inflation Rate</t>
    </r>
  </si>
  <si>
    <t>Description</t>
  </si>
  <si>
    <t>Annual Totals</t>
  </si>
  <si>
    <t>Graduate Student Tuition (per YEAR each GRA)</t>
  </si>
  <si>
    <t>Depart From</t>
  </si>
  <si>
    <t>No. of Days</t>
  </si>
  <si>
    <t>No. of Travelers</t>
  </si>
  <si>
    <t>Domestic Travel</t>
  </si>
  <si>
    <t>Domestic Travel subtotal</t>
  </si>
  <si>
    <t>Foreign Travel</t>
  </si>
  <si>
    <t>Foreign Travel subtotal</t>
  </si>
  <si>
    <t>Year 1 Total</t>
  </si>
  <si>
    <t>Year 2 Total</t>
  </si>
  <si>
    <t>Year 3 Total</t>
  </si>
  <si>
    <t>Additional Explanations/Comments (as necessary)</t>
  </si>
  <si>
    <t>Travel is based on CONUS rates.</t>
  </si>
  <si>
    <t>Purpose of Travel</t>
  </si>
  <si>
    <t>YEAR 1</t>
  </si>
  <si>
    <t>YEAR 2</t>
  </si>
  <si>
    <t>YEAR 3</t>
  </si>
  <si>
    <r>
      <t xml:space="preserve">Base </t>
    </r>
    <r>
      <rPr>
        <b/>
        <sz val="8"/>
        <rFont val="Arial"/>
        <family val="2"/>
      </rPr>
      <t>Monthly</t>
    </r>
    <r>
      <rPr>
        <sz val="8"/>
        <rFont val="Arial"/>
        <family val="2"/>
      </rPr>
      <t xml:space="preserve"> Salary</t>
    </r>
  </si>
  <si>
    <t>PARTICIPANT SUPPORT COSTS</t>
  </si>
  <si>
    <t>#</t>
  </si>
  <si>
    <t>Number of Participants per Year</t>
  </si>
  <si>
    <t>TOTAL Costs per Year</t>
  </si>
  <si>
    <t>TOTALS</t>
  </si>
  <si>
    <t>Costs per Participant</t>
  </si>
  <si>
    <t>each</t>
  </si>
  <si>
    <t>Knoxville</t>
  </si>
  <si>
    <t>TBD</t>
  </si>
  <si>
    <t>Destination           (if known)</t>
  </si>
  <si>
    <t>H.</t>
  </si>
  <si>
    <t>Total/Participant</t>
  </si>
  <si>
    <t>SUPPLIES</t>
  </si>
  <si>
    <t>GRA(s)</t>
  </si>
  <si>
    <t xml:space="preserve">GRA(s) </t>
  </si>
  <si>
    <t>Post Doc(s)</t>
  </si>
  <si>
    <t>Undergraduate Researcher(s)</t>
  </si>
  <si>
    <r>
      <t xml:space="preserve">Person Months   </t>
    </r>
    <r>
      <rPr>
        <b/>
        <sz val="8"/>
        <rFont val="Arial"/>
        <family val="2"/>
      </rPr>
      <t>Year 2</t>
    </r>
  </si>
  <si>
    <r>
      <t xml:space="preserve">Person Months   </t>
    </r>
    <r>
      <rPr>
        <b/>
        <sz val="8"/>
        <rFont val="Arial"/>
        <family val="2"/>
      </rPr>
      <t>Year 3</t>
    </r>
  </si>
  <si>
    <t>Other Professional</t>
  </si>
  <si>
    <r>
      <t xml:space="preserve"> Equipment</t>
    </r>
    <r>
      <rPr>
        <b/>
        <sz val="7"/>
        <rFont val="Arial"/>
        <family val="2"/>
      </rPr>
      <t xml:space="preserve"> </t>
    </r>
    <r>
      <rPr>
        <u/>
        <sz val="7"/>
        <rFont val="Arial"/>
        <family val="2"/>
      </rPr>
      <t>(Itemize Equipment with cost of $5,000 or greater)</t>
    </r>
  </si>
  <si>
    <r>
      <t xml:space="preserve"> Travel </t>
    </r>
    <r>
      <rPr>
        <u/>
        <sz val="7"/>
        <rFont val="Arial"/>
        <family val="2"/>
      </rPr>
      <t xml:space="preserve">(Complete the </t>
    </r>
    <r>
      <rPr>
        <b/>
        <u/>
        <sz val="7"/>
        <color rgb="FFFF0000"/>
        <rFont val="Arial"/>
        <family val="2"/>
      </rPr>
      <t>TRAVEL</t>
    </r>
    <r>
      <rPr>
        <u/>
        <sz val="7"/>
        <rFont val="Arial"/>
        <family val="2"/>
      </rPr>
      <t xml:space="preserve"> Sheet Tab)</t>
    </r>
  </si>
  <si>
    <r>
      <t>Participant Support Costs</t>
    </r>
    <r>
      <rPr>
        <sz val="8"/>
        <rFont val="Arial"/>
        <family val="2"/>
      </rPr>
      <t xml:space="preserve"> </t>
    </r>
    <r>
      <rPr>
        <u/>
        <sz val="7"/>
        <rFont val="Arial"/>
        <family val="2"/>
      </rPr>
      <t xml:space="preserve">(Complete the </t>
    </r>
    <r>
      <rPr>
        <b/>
        <u/>
        <sz val="7"/>
        <color rgb="FFFF0000"/>
        <rFont val="Arial"/>
        <family val="2"/>
      </rPr>
      <t>PARTICIPANT SUPPORT</t>
    </r>
    <r>
      <rPr>
        <u/>
        <sz val="7"/>
        <rFont val="Arial"/>
        <family val="2"/>
      </rPr>
      <t xml:space="preserve"> Sheet Tab, if applicable)</t>
    </r>
  </si>
  <si>
    <r>
      <t>Supplies</t>
    </r>
    <r>
      <rPr>
        <b/>
        <sz val="8"/>
        <color rgb="FFFF0000"/>
        <rFont val="Arial"/>
        <family val="2"/>
      </rPr>
      <t xml:space="preserve"> </t>
    </r>
    <r>
      <rPr>
        <u/>
        <sz val="7"/>
        <rFont val="Arial"/>
        <family val="2"/>
      </rPr>
      <t xml:space="preserve">(Complete the </t>
    </r>
    <r>
      <rPr>
        <b/>
        <u/>
        <sz val="7"/>
        <color rgb="FFFF0000"/>
        <rFont val="Arial"/>
        <family val="2"/>
      </rPr>
      <t>SUPPLIES</t>
    </r>
    <r>
      <rPr>
        <u/>
        <sz val="7"/>
        <rFont val="Arial"/>
        <family val="2"/>
      </rPr>
      <t xml:space="preserve"> Sheet Tab)</t>
    </r>
  </si>
  <si>
    <r>
      <t>Conference Reg. Fees</t>
    </r>
    <r>
      <rPr>
        <b/>
        <sz val="10"/>
        <color rgb="FFFF0000"/>
        <rFont val="Arial"/>
        <family val="2"/>
      </rPr>
      <t xml:space="preserve"> </t>
    </r>
  </si>
  <si>
    <r>
      <t>Airfare</t>
    </r>
    <r>
      <rPr>
        <i/>
        <sz val="9"/>
        <color rgb="FFFF0000"/>
        <rFont val="Arial"/>
        <family val="2"/>
      </rPr>
      <t xml:space="preserve">        </t>
    </r>
  </si>
  <si>
    <r>
      <t xml:space="preserve">Additional Costs      </t>
    </r>
    <r>
      <rPr>
        <b/>
        <sz val="9"/>
        <color rgb="FF0000FF"/>
        <rFont val="Arial"/>
        <family val="2"/>
      </rPr>
      <t xml:space="preserve">          (per Traveler)</t>
    </r>
  </si>
  <si>
    <t>Lodging (per night)</t>
  </si>
  <si>
    <t>Per Diem</t>
  </si>
  <si>
    <r>
      <t xml:space="preserve"> Details </t>
    </r>
    <r>
      <rPr>
        <sz val="10"/>
        <rFont val="Arial"/>
        <family val="2"/>
      </rPr>
      <t>(examples of conferences, mileage calculations, etc.)</t>
    </r>
  </si>
  <si>
    <t>Contractual Svcs (446000)</t>
  </si>
  <si>
    <t>Travel Domestic (431000)</t>
  </si>
  <si>
    <t>Travel Foreign (431500)</t>
  </si>
  <si>
    <r>
      <t>Conference Reg. Fees</t>
    </r>
    <r>
      <rPr>
        <b/>
        <sz val="10"/>
        <color rgb="FFFF0000"/>
        <rFont val="Arial"/>
        <family val="2"/>
      </rPr>
      <t/>
    </r>
  </si>
  <si>
    <t>Airfare</t>
  </si>
  <si>
    <t>CUMULATIVE TOTALS</t>
  </si>
  <si>
    <t>4.</t>
  </si>
  <si>
    <t>5.</t>
  </si>
  <si>
    <t>Subtotal Senior Personnel</t>
  </si>
  <si>
    <t>Subtotal Other Personnel</t>
  </si>
  <si>
    <t>Total Salaries &amp; Benefits</t>
  </si>
  <si>
    <r>
      <t>Tuition</t>
    </r>
    <r>
      <rPr>
        <sz val="9"/>
        <rFont val="Arial"/>
        <family val="2"/>
      </rPr>
      <t xml:space="preserve"> Inflation Rate:            </t>
    </r>
    <r>
      <rPr>
        <sz val="8"/>
        <rFont val="Arial"/>
        <family val="2"/>
      </rPr>
      <t>(</t>
    </r>
    <r>
      <rPr>
        <i/>
        <sz val="8"/>
        <rFont val="Arial"/>
        <family val="2"/>
      </rPr>
      <t>from UTK Budget</t>
    </r>
    <r>
      <rPr>
        <i/>
        <sz val="8"/>
        <rFont val="Arial"/>
        <family val="2"/>
      </rPr>
      <t xml:space="preserve"> tab)</t>
    </r>
  </si>
  <si>
    <t>Stipend Allowance</t>
  </si>
  <si>
    <t>Travel Allowance</t>
  </si>
  <si>
    <t>Subsistence Allowance  (meals/housing)</t>
  </si>
  <si>
    <r>
      <t xml:space="preserve">Tuition                         </t>
    </r>
    <r>
      <rPr>
        <i/>
        <sz val="9"/>
        <rFont val="Arial"/>
        <family val="2"/>
      </rPr>
      <t xml:space="preserve">             (if applicable &amp; allowable)</t>
    </r>
  </si>
  <si>
    <r>
      <t xml:space="preserve">Tuition                         </t>
    </r>
    <r>
      <rPr>
        <i/>
        <sz val="9"/>
        <rFont val="Arial"/>
        <family val="2"/>
      </rPr>
      <t xml:space="preserve">         (if applicable &amp; allowable)</t>
    </r>
  </si>
  <si>
    <r>
      <t xml:space="preserve">Supplies                             </t>
    </r>
    <r>
      <rPr>
        <i/>
        <sz val="9"/>
        <rFont val="Arial"/>
        <family val="2"/>
      </rPr>
      <t xml:space="preserve"> (if applicable &amp; allowable)</t>
    </r>
  </si>
  <si>
    <r>
      <t xml:space="preserve">Person Months   </t>
    </r>
    <r>
      <rPr>
        <b/>
        <sz val="8"/>
        <color rgb="FF0000FF"/>
        <rFont val="Arial"/>
        <family val="2"/>
      </rPr>
      <t>Year 1</t>
    </r>
  </si>
  <si>
    <r>
      <t xml:space="preserve">Base </t>
    </r>
    <r>
      <rPr>
        <b/>
        <sz val="8"/>
        <color rgb="FF0000FF"/>
        <rFont val="Arial"/>
        <family val="2"/>
      </rPr>
      <t>Annual</t>
    </r>
    <r>
      <rPr>
        <sz val="8"/>
        <color rgb="FF0000FF"/>
        <rFont val="Arial"/>
        <family val="2"/>
      </rPr>
      <t xml:space="preserve"> Salary</t>
    </r>
  </si>
  <si>
    <t>Shipping &amp; Postage</t>
  </si>
  <si>
    <t>Maintenance &amp; Repairs</t>
  </si>
  <si>
    <t>User Facility Fees</t>
  </si>
  <si>
    <t>Yes</t>
  </si>
  <si>
    <t xml:space="preserve">Project End Date:  </t>
  </si>
  <si>
    <t xml:space="preserve">Project Start Date:  </t>
  </si>
  <si>
    <t>UTK</t>
  </si>
  <si>
    <r>
      <t>Salaries</t>
    </r>
    <r>
      <rPr>
        <sz val="8"/>
        <rFont val="Arial"/>
        <family val="2"/>
      </rPr>
      <t xml:space="preserve"> Inflation Rate </t>
    </r>
    <r>
      <rPr>
        <b/>
        <sz val="8"/>
        <rFont val="Arial"/>
        <family val="2"/>
      </rPr>
      <t>(UTK</t>
    </r>
    <r>
      <rPr>
        <sz val="8"/>
        <rFont val="Arial"/>
        <family val="2"/>
      </rPr>
      <t>)</t>
    </r>
  </si>
  <si>
    <r>
      <t>Salaries</t>
    </r>
    <r>
      <rPr>
        <sz val="8"/>
        <color rgb="FFFF0000"/>
        <rFont val="Arial"/>
        <family val="2"/>
      </rPr>
      <t xml:space="preserve"> Inflation Rate (</t>
    </r>
    <r>
      <rPr>
        <b/>
        <sz val="8"/>
        <color rgb="FFFF0000"/>
        <rFont val="Arial"/>
        <family val="2"/>
      </rPr>
      <t>JFO</t>
    </r>
    <r>
      <rPr>
        <sz val="8"/>
        <color rgb="FFFF0000"/>
        <rFont val="Arial"/>
        <family val="2"/>
      </rPr>
      <t>)</t>
    </r>
  </si>
  <si>
    <t>fat</t>
  </si>
  <si>
    <t>UTK 
or 
JFO</t>
  </si>
  <si>
    <t>GRA Health Insurance (per MONTH each GRA)</t>
  </si>
  <si>
    <t>DOE</t>
  </si>
  <si>
    <t>Smith, Jones</t>
  </si>
  <si>
    <t>DOE Sample</t>
  </si>
  <si>
    <t>John Smith</t>
  </si>
  <si>
    <t>No</t>
  </si>
  <si>
    <r>
      <t>TCE 001_3YR</t>
    </r>
    <r>
      <rPr>
        <b/>
        <sz val="7"/>
        <color rgb="FF0000FF"/>
        <rFont val="Arial"/>
        <family val="2"/>
      </rPr>
      <t xml:space="preserve"> (Mod 1-17-24 jrh)</t>
    </r>
  </si>
  <si>
    <t>Jane Doe</t>
  </si>
  <si>
    <r>
      <t xml:space="preserve">Other:  </t>
    </r>
    <r>
      <rPr>
        <sz val="8"/>
        <color rgb="FFFF0000"/>
        <rFont val="Arial"/>
        <family val="2"/>
      </rPr>
      <t>&lt;please specify here&gt;</t>
    </r>
  </si>
  <si>
    <t>XY Brand Model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</si>
</sst>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quot;$&quot;#,##0"/>
    <numFmt numFmtId="168" formatCode="0.00000"/>
    <numFmt numFmtId="169" formatCode="0.0000"/>
    <numFmt numFmtId="170" formatCode="0.00%;;&quot;0.00%&quot;"/>
  </numFmts>
  <fonts count="54" x14ac:knownFonts="1">
    <font>
      <sz val="10"/>
      <name val="Arial"/>
    </font>
    <font>
      <sz val="10"/>
      <name val="Arial"/>
      <family val="2"/>
    </font>
    <font>
      <sz val="8"/>
      <name val="Arial"/>
      <family val="2"/>
    </font>
    <font>
      <u/>
      <sz val="8"/>
      <name val="Arial"/>
      <family val="2"/>
    </font>
    <font>
      <b/>
      <sz val="8"/>
      <name val="Arial"/>
      <family val="2"/>
    </font>
    <font>
      <i/>
      <sz val="10"/>
      <name val="Arial"/>
      <family val="2"/>
    </font>
    <font>
      <i/>
      <sz val="8"/>
      <name val="Arial"/>
      <family val="2"/>
    </font>
    <font>
      <sz val="8"/>
      <color indexed="10"/>
      <name val="Arial"/>
      <family val="2"/>
    </font>
    <font>
      <b/>
      <sz val="10"/>
      <name val="Arial"/>
      <family val="2"/>
    </font>
    <font>
      <sz val="8"/>
      <color indexed="81"/>
      <name val="Tahoma"/>
      <family val="2"/>
    </font>
    <font>
      <b/>
      <sz val="8"/>
      <color indexed="81"/>
      <name val="Tahoma"/>
      <family val="2"/>
    </font>
    <font>
      <sz val="8"/>
      <color indexed="12"/>
      <name val="Arial"/>
      <family val="2"/>
    </font>
    <font>
      <b/>
      <u/>
      <sz val="8"/>
      <color indexed="81"/>
      <name val="Tahoma"/>
      <family val="2"/>
    </font>
    <font>
      <b/>
      <sz val="8"/>
      <color rgb="FFFF0000"/>
      <name val="Arial"/>
      <family val="2"/>
    </font>
    <font>
      <b/>
      <i/>
      <sz val="8"/>
      <name val="Arial"/>
      <family val="2"/>
    </font>
    <font>
      <sz val="10"/>
      <name val="Arial"/>
      <family val="2"/>
    </font>
    <font>
      <u/>
      <sz val="10"/>
      <name val="Arial"/>
      <family val="2"/>
    </font>
    <font>
      <b/>
      <sz val="11"/>
      <name val="Arial"/>
      <family val="2"/>
    </font>
    <font>
      <u/>
      <sz val="8"/>
      <color indexed="81"/>
      <name val="Tahoma"/>
      <family val="2"/>
    </font>
    <font>
      <b/>
      <sz val="7"/>
      <name val="Arial"/>
      <family val="2"/>
    </font>
    <font>
      <b/>
      <sz val="7"/>
      <color rgb="FFFF0000"/>
      <name val="Arial"/>
      <family val="2"/>
    </font>
    <font>
      <sz val="8"/>
      <color indexed="10"/>
      <name val="Tahoma"/>
      <family val="2"/>
    </font>
    <font>
      <sz val="8"/>
      <color rgb="FFFF0000"/>
      <name val="Arial"/>
      <family val="2"/>
    </font>
    <font>
      <b/>
      <sz val="10"/>
      <color indexed="10"/>
      <name val="Tahoma"/>
      <family val="2"/>
    </font>
    <font>
      <b/>
      <sz val="9"/>
      <color indexed="10"/>
      <name val="Tahoma"/>
      <family val="2"/>
    </font>
    <font>
      <b/>
      <u/>
      <sz val="8"/>
      <color indexed="10"/>
      <name val="Tahoma"/>
      <family val="2"/>
    </font>
    <font>
      <sz val="8"/>
      <color theme="0"/>
      <name val="Arial"/>
      <family val="2"/>
    </font>
    <font>
      <i/>
      <sz val="7"/>
      <name val="Arial"/>
      <family val="2"/>
    </font>
    <font>
      <b/>
      <sz val="8"/>
      <color rgb="FF0000FF"/>
      <name val="Arial"/>
      <family val="2"/>
    </font>
    <font>
      <u/>
      <sz val="7"/>
      <name val="Arial"/>
      <family val="2"/>
    </font>
    <font>
      <b/>
      <u/>
      <sz val="7"/>
      <color rgb="FFFF0000"/>
      <name val="Arial"/>
      <family val="2"/>
    </font>
    <font>
      <b/>
      <sz val="10"/>
      <color rgb="FF0000FF"/>
      <name val="Arial"/>
      <family val="2"/>
    </font>
    <font>
      <b/>
      <sz val="10"/>
      <color rgb="FFFF0000"/>
      <name val="Arial"/>
      <family val="2"/>
    </font>
    <font>
      <i/>
      <sz val="9"/>
      <color rgb="FFFF0000"/>
      <name val="Arial"/>
      <family val="2"/>
    </font>
    <font>
      <b/>
      <sz val="9"/>
      <color rgb="FF0000FF"/>
      <name val="Arial"/>
      <family val="2"/>
    </font>
    <font>
      <b/>
      <u/>
      <sz val="9"/>
      <color indexed="81"/>
      <name val="Tahoma"/>
      <family val="2"/>
    </font>
    <font>
      <sz val="9"/>
      <color indexed="81"/>
      <name val="Tahoma"/>
      <family val="2"/>
    </font>
    <font>
      <b/>
      <sz val="9"/>
      <color indexed="81"/>
      <name val="Tahoma"/>
      <family val="2"/>
    </font>
    <font>
      <u/>
      <sz val="9"/>
      <color indexed="81"/>
      <name val="Tahoma"/>
      <family val="2"/>
    </font>
    <font>
      <b/>
      <sz val="9"/>
      <name val="Arial"/>
      <family val="2"/>
    </font>
    <font>
      <sz val="9"/>
      <name val="Arial"/>
      <family val="2"/>
    </font>
    <font>
      <sz val="10"/>
      <color rgb="FF0000FF"/>
      <name val="Arial"/>
      <family val="2"/>
    </font>
    <font>
      <sz val="9"/>
      <color rgb="FF0000FF"/>
      <name val="Arial"/>
      <family val="2"/>
    </font>
    <font>
      <i/>
      <sz val="9"/>
      <name val="Arial"/>
      <family val="2"/>
    </font>
    <font>
      <i/>
      <sz val="9"/>
      <color indexed="81"/>
      <name val="Tahoma"/>
      <family val="2"/>
    </font>
    <font>
      <sz val="8"/>
      <color rgb="FF0000FF"/>
      <name val="Arial"/>
      <family val="2"/>
    </font>
    <font>
      <sz val="7"/>
      <name val="Arial"/>
      <family val="2"/>
    </font>
    <font>
      <sz val="7"/>
      <color theme="0" tint="-0.499984740745262"/>
      <name val="Arial"/>
      <family val="2"/>
    </font>
    <font>
      <b/>
      <sz val="7"/>
      <color rgb="FF0000FF"/>
      <name val="Arial"/>
      <family val="2"/>
    </font>
    <font>
      <b/>
      <u/>
      <sz val="8"/>
      <color indexed="39"/>
      <name val="Tahoma"/>
      <family val="2"/>
    </font>
    <font>
      <b/>
      <sz val="8"/>
      <color indexed="10"/>
      <name val="Tahoma"/>
      <family val="2"/>
    </font>
    <font>
      <u/>
      <sz val="8"/>
      <color indexed="10"/>
      <name val="Tahoma"/>
      <family val="2"/>
    </font>
    <font>
      <sz val="9"/>
      <color indexed="10"/>
      <name val="Tahoma"/>
      <family val="2"/>
    </font>
    <font>
      <b/>
      <u/>
      <sz val="9"/>
      <color indexed="10"/>
      <name val="Tahoma"/>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gray0625">
        <bgColor theme="0" tint="-4.9989318521683403E-2"/>
      </patternFill>
    </fill>
    <fill>
      <patternFill patternType="gray0625"/>
    </fill>
    <fill>
      <patternFill patternType="solid">
        <fgColor rgb="FFFFFFCC"/>
        <bgColor indexed="64"/>
      </patternFill>
    </fill>
  </fills>
  <borders count="71">
    <border>
      <left/>
      <right/>
      <top/>
      <bottom/>
      <diagonal/>
    </border>
    <border>
      <left/>
      <right/>
      <top/>
      <bottom style="thin">
        <color auto="1"/>
      </bottom>
      <diagonal/>
    </border>
    <border>
      <left style="thin">
        <color indexed="23"/>
      </left>
      <right style="thin">
        <color indexed="23"/>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right/>
      <top style="thin">
        <color auto="1"/>
      </top>
      <bottom style="thin">
        <color auto="1"/>
      </bottom>
      <diagonal/>
    </border>
    <border>
      <left/>
      <right style="thin">
        <color indexed="23"/>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style="thin">
        <color indexed="23"/>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double">
        <color auto="1"/>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auto="1"/>
      </top>
      <bottom style="thin">
        <color auto="1"/>
      </bottom>
      <diagonal/>
    </border>
    <border>
      <left/>
      <right/>
      <top style="thin">
        <color auto="1"/>
      </top>
      <bottom style="double">
        <color auto="1"/>
      </bottom>
      <diagonal/>
    </border>
    <border>
      <left style="thin">
        <color indexed="23"/>
      </left>
      <right style="thin">
        <color indexed="23"/>
      </right>
      <top style="thin">
        <color auto="1"/>
      </top>
      <bottom style="thin">
        <color auto="1"/>
      </bottom>
      <diagonal/>
    </border>
    <border>
      <left style="thin">
        <color indexed="64"/>
      </left>
      <right/>
      <top style="thin">
        <color auto="1"/>
      </top>
      <bottom style="thin">
        <color auto="1"/>
      </bottom>
      <diagonal/>
    </border>
    <border>
      <left style="thin">
        <color rgb="FF808080"/>
      </left>
      <right style="thin">
        <color rgb="FF808080"/>
      </right>
      <top style="thin">
        <color auto="1"/>
      </top>
      <bottom style="thin">
        <color auto="1"/>
      </bottom>
      <diagonal/>
    </border>
    <border>
      <left/>
      <right style="thin">
        <color rgb="FF808080"/>
      </right>
      <top style="thin">
        <color auto="1"/>
      </top>
      <bottom style="thin">
        <color auto="1"/>
      </bottom>
      <diagonal/>
    </border>
    <border>
      <left style="thin">
        <color rgb="FF808080"/>
      </left>
      <right style="thin">
        <color rgb="FF808080"/>
      </right>
      <top/>
      <bottom/>
      <diagonal/>
    </border>
    <border>
      <left style="thin">
        <color rgb="FF808080"/>
      </left>
      <right style="thin">
        <color rgb="FF808080"/>
      </right>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indexed="23"/>
      </right>
      <top/>
      <bottom style="thin">
        <color auto="1"/>
      </bottom>
      <diagonal/>
    </border>
    <border>
      <left style="thin">
        <color theme="0" tint="-0.499984740745262"/>
      </left>
      <right style="thin">
        <color indexed="23"/>
      </right>
      <top/>
      <bottom/>
      <diagonal/>
    </border>
    <border>
      <left style="thin">
        <color indexed="64"/>
      </left>
      <right style="thin">
        <color auto="1"/>
      </right>
      <top style="thin">
        <color indexed="64"/>
      </top>
      <bottom style="thin">
        <color auto="1"/>
      </bottom>
      <diagonal/>
    </border>
    <border>
      <left style="thin">
        <color theme="0" tint="-0.499984740745262"/>
      </left>
      <right style="thin">
        <color indexed="23"/>
      </right>
      <top style="thin">
        <color auto="1"/>
      </top>
      <bottom style="thin">
        <color auto="1"/>
      </bottom>
      <diagonal/>
    </border>
    <border>
      <left style="thin">
        <color indexed="23"/>
      </left>
      <right/>
      <top style="thin">
        <color auto="1"/>
      </top>
      <bottom style="thin">
        <color auto="1"/>
      </bottom>
      <diagonal/>
    </border>
    <border>
      <left style="thin">
        <color theme="0" tint="-0.499984740745262"/>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medium">
        <color auto="1"/>
      </left>
      <right style="medium">
        <color auto="1"/>
      </right>
      <top style="medium">
        <color auto="1"/>
      </top>
      <bottom style="medium">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 fillId="0" borderId="0"/>
  </cellStyleXfs>
  <cellXfs count="285">
    <xf numFmtId="0" fontId="0" fillId="0" borderId="0" xfId="0"/>
    <xf numFmtId="0" fontId="2" fillId="0" borderId="0" xfId="0" applyFont="1"/>
    <xf numFmtId="0" fontId="2" fillId="0" borderId="0" xfId="0" applyFont="1" applyProtection="1">
      <protection locked="0"/>
    </xf>
    <xf numFmtId="165" fontId="2" fillId="0" borderId="0" xfId="1" applyNumberFormat="1" applyFont="1" applyBorder="1" applyAlignment="1" applyProtection="1">
      <protection locked="0"/>
    </xf>
    <xf numFmtId="165" fontId="2" fillId="0" borderId="0" xfId="1" applyNumberFormat="1" applyFont="1" applyBorder="1" applyAlignment="1" applyProtection="1"/>
    <xf numFmtId="0" fontId="4" fillId="0" borderId="0" xfId="0" applyFont="1"/>
    <xf numFmtId="0" fontId="2" fillId="0" borderId="2" xfId="0" applyFont="1" applyBorder="1" applyAlignment="1" applyProtection="1">
      <alignment horizontal="center"/>
      <protection locked="0"/>
    </xf>
    <xf numFmtId="165" fontId="2" fillId="0" borderId="0" xfId="1" applyNumberFormat="1" applyFont="1" applyFill="1" applyBorder="1" applyAlignment="1" applyProtection="1">
      <protection locked="0"/>
    </xf>
    <xf numFmtId="165" fontId="2" fillId="0" borderId="1" xfId="1" applyNumberFormat="1" applyFont="1" applyBorder="1" applyAlignment="1" applyProtection="1">
      <protection locked="0"/>
    </xf>
    <xf numFmtId="0" fontId="11" fillId="0" borderId="0" xfId="0" applyFont="1" applyProtection="1">
      <protection locked="0"/>
    </xf>
    <xf numFmtId="0" fontId="4" fillId="0" borderId="0" xfId="0" applyFont="1" applyAlignment="1">
      <alignment horizontal="right"/>
    </xf>
    <xf numFmtId="0" fontId="4" fillId="0" borderId="2" xfId="0" applyFont="1" applyBorder="1" applyAlignment="1" applyProtection="1">
      <alignment horizontal="center"/>
      <protection locked="0"/>
    </xf>
    <xf numFmtId="0" fontId="15" fillId="0" borderId="0" xfId="4"/>
    <xf numFmtId="165" fontId="2" fillId="0" borderId="0" xfId="1" applyNumberFormat="1" applyFont="1" applyFill="1" applyBorder="1" applyAlignment="1" applyProtection="1"/>
    <xf numFmtId="0" fontId="15" fillId="0" borderId="0" xfId="4" applyProtection="1">
      <protection locked="0"/>
    </xf>
    <xf numFmtId="0" fontId="15" fillId="0" borderId="0" xfId="4" applyAlignment="1" applyProtection="1">
      <alignment vertical="center"/>
      <protection locked="0"/>
    </xf>
    <xf numFmtId="3" fontId="15" fillId="0" borderId="0" xfId="4" applyNumberFormat="1" applyAlignment="1" applyProtection="1">
      <alignment horizontal="right"/>
      <protection locked="0"/>
    </xf>
    <xf numFmtId="0" fontId="2" fillId="0" borderId="0" xfId="0" applyFont="1" applyAlignment="1">
      <alignment vertical="center"/>
    </xf>
    <xf numFmtId="9" fontId="2" fillId="0" borderId="0" xfId="3" applyFont="1" applyBorder="1" applyProtection="1"/>
    <xf numFmtId="168" fontId="2" fillId="0" borderId="2" xfId="0" applyNumberFormat="1" applyFont="1" applyBorder="1" applyProtection="1">
      <protection locked="0"/>
    </xf>
    <xf numFmtId="0" fontId="3" fillId="0" borderId="0" xfId="0" applyFont="1"/>
    <xf numFmtId="164" fontId="7" fillId="0" borderId="0" xfId="2" applyNumberFormat="1" applyFont="1" applyBorder="1" applyAlignment="1" applyProtection="1">
      <alignment horizontal="left"/>
    </xf>
    <xf numFmtId="0" fontId="4" fillId="0" borderId="14" xfId="0" applyFont="1" applyBorder="1" applyAlignment="1">
      <alignment vertical="center"/>
    </xf>
    <xf numFmtId="0" fontId="2" fillId="0" borderId="1" xfId="0" applyFont="1" applyBorder="1"/>
    <xf numFmtId="10" fontId="4" fillId="0" borderId="0" xfId="0" applyNumberFormat="1" applyFont="1" applyProtection="1">
      <protection locked="0"/>
    </xf>
    <xf numFmtId="0" fontId="1" fillId="0" borderId="3" xfId="4" applyFont="1" applyBorder="1" applyAlignment="1" applyProtection="1">
      <alignment vertical="top" wrapText="1"/>
      <protection locked="0"/>
    </xf>
    <xf numFmtId="0" fontId="15" fillId="0" borderId="3" xfId="4" applyBorder="1" applyAlignment="1" applyProtection="1">
      <alignment vertical="top" wrapText="1"/>
      <protection locked="0"/>
    </xf>
    <xf numFmtId="165" fontId="15" fillId="0" borderId="3" xfId="1" applyNumberFormat="1" applyFont="1" applyFill="1" applyBorder="1" applyAlignment="1" applyProtection="1">
      <alignment vertical="top"/>
      <protection locked="0"/>
    </xf>
    <xf numFmtId="0" fontId="4" fillId="0" borderId="14" xfId="0" applyFont="1" applyBorder="1" applyAlignment="1">
      <alignment horizontal="right" vertical="center"/>
    </xf>
    <xf numFmtId="165" fontId="2" fillId="0" borderId="0" xfId="1" applyNumberFormat="1" applyFont="1" applyFill="1" applyBorder="1" applyAlignment="1" applyProtection="1">
      <alignment horizontal="right"/>
    </xf>
    <xf numFmtId="165" fontId="2" fillId="0" borderId="1" xfId="1" applyNumberFormat="1" applyFont="1" applyBorder="1" applyAlignment="1" applyProtection="1"/>
    <xf numFmtId="165" fontId="2" fillId="0" borderId="1" xfId="0" applyNumberFormat="1" applyFont="1" applyBorder="1"/>
    <xf numFmtId="0" fontId="4" fillId="0" borderId="1" xfId="0" applyFont="1" applyBorder="1" applyAlignment="1">
      <alignment horizontal="right" vertical="center"/>
    </xf>
    <xf numFmtId="0" fontId="2" fillId="0" borderId="2" xfId="0" applyFont="1" applyBorder="1"/>
    <xf numFmtId="165" fontId="2" fillId="0" borderId="0" xfId="1" applyNumberFormat="1" applyFont="1" applyBorder="1" applyAlignment="1" applyProtection="1">
      <alignment horizontal="right"/>
    </xf>
    <xf numFmtId="0" fontId="2" fillId="0" borderId="15" xfId="0" applyFont="1" applyBorder="1"/>
    <xf numFmtId="9" fontId="2" fillId="0" borderId="2" xfId="3" applyFont="1" applyBorder="1" applyProtection="1"/>
    <xf numFmtId="0" fontId="2" fillId="0" borderId="0" xfId="0" applyFont="1" applyAlignment="1">
      <alignment vertical="center" wrapText="1"/>
    </xf>
    <xf numFmtId="169" fontId="2" fillId="0" borderId="2" xfId="0" applyNumberFormat="1" applyFont="1" applyBorder="1" applyProtection="1">
      <protection locked="0"/>
    </xf>
    <xf numFmtId="164" fontId="7" fillId="0" borderId="0" xfId="2" applyNumberFormat="1" applyFont="1" applyBorder="1" applyAlignment="1">
      <alignment horizontal="left" vertical="center"/>
    </xf>
    <xf numFmtId="0" fontId="1" fillId="0" borderId="0" xfId="5" applyProtection="1">
      <protection locked="0"/>
    </xf>
    <xf numFmtId="0" fontId="1" fillId="0" borderId="0" xfId="5"/>
    <xf numFmtId="0" fontId="8" fillId="3" borderId="29" xfId="5" applyFont="1" applyFill="1" applyBorder="1" applyAlignment="1">
      <alignment horizontal="left" vertical="center" wrapText="1"/>
    </xf>
    <xf numFmtId="166" fontId="1" fillId="4" borderId="30" xfId="5" applyNumberFormat="1" applyFill="1" applyBorder="1" applyAlignment="1">
      <alignment horizontal="center" vertical="center" wrapText="1"/>
    </xf>
    <xf numFmtId="1" fontId="1" fillId="4" borderId="30" xfId="5" applyNumberFormat="1" applyFill="1" applyBorder="1" applyAlignment="1">
      <alignment horizontal="center" vertical="center" wrapText="1"/>
    </xf>
    <xf numFmtId="1" fontId="27" fillId="3" borderId="30" xfId="5" applyNumberFormat="1" applyFont="1" applyFill="1" applyBorder="1" applyAlignment="1">
      <alignment horizontal="right" vertical="center" wrapText="1"/>
    </xf>
    <xf numFmtId="167" fontId="22" fillId="4" borderId="30" xfId="5" applyNumberFormat="1" applyFont="1" applyFill="1" applyBorder="1" applyAlignment="1">
      <alignment horizontal="right" vertical="center" wrapText="1"/>
    </xf>
    <xf numFmtId="0" fontId="2" fillId="4" borderId="31" xfId="5" applyFont="1" applyFill="1" applyBorder="1" applyAlignment="1">
      <alignment horizontal="right" vertical="center" wrapText="1"/>
    </xf>
    <xf numFmtId="0" fontId="1" fillId="0" borderId="18" xfId="5" applyBorder="1" applyAlignment="1" applyProtection="1">
      <alignment horizontal="left" vertical="top" wrapText="1"/>
      <protection locked="0"/>
    </xf>
    <xf numFmtId="166" fontId="1" fillId="0" borderId="17" xfId="5" applyNumberFormat="1" applyBorder="1" applyAlignment="1" applyProtection="1">
      <alignment horizontal="left" vertical="top" wrapText="1"/>
      <protection locked="0"/>
    </xf>
    <xf numFmtId="1" fontId="1" fillId="0" borderId="17" xfId="5" applyNumberFormat="1" applyBorder="1" applyAlignment="1" applyProtection="1">
      <alignment horizontal="center" vertical="top" wrapText="1"/>
      <protection locked="0"/>
    </xf>
    <xf numFmtId="167" fontId="1" fillId="0" borderId="17" xfId="5" applyNumberFormat="1" applyBorder="1" applyAlignment="1" applyProtection="1">
      <alignment horizontal="right" vertical="top" wrapText="1"/>
      <protection locked="0"/>
    </xf>
    <xf numFmtId="0" fontId="1" fillId="0" borderId="19" xfId="5" applyBorder="1" applyAlignment="1" applyProtection="1">
      <alignment horizontal="left" vertical="top" wrapText="1"/>
      <protection locked="0"/>
    </xf>
    <xf numFmtId="0" fontId="1" fillId="0" borderId="20" xfId="5" applyBorder="1" applyAlignment="1" applyProtection="1">
      <alignment horizontal="left" vertical="top" wrapText="1"/>
      <protection locked="0"/>
    </xf>
    <xf numFmtId="0" fontId="1" fillId="0" borderId="29" xfId="5" applyBorder="1" applyAlignment="1" applyProtection="1">
      <alignment horizontal="left" vertical="top" wrapText="1"/>
      <protection locked="0"/>
    </xf>
    <xf numFmtId="166" fontId="1" fillId="0" borderId="30" xfId="5" applyNumberFormat="1" applyBorder="1" applyAlignment="1" applyProtection="1">
      <alignment horizontal="left" vertical="top" wrapText="1"/>
      <protection locked="0"/>
    </xf>
    <xf numFmtId="1" fontId="1" fillId="0" borderId="30" xfId="5" applyNumberFormat="1" applyBorder="1" applyAlignment="1" applyProtection="1">
      <alignment horizontal="center" vertical="top" wrapText="1"/>
      <protection locked="0"/>
    </xf>
    <xf numFmtId="167" fontId="1" fillId="0" borderId="30" xfId="5" applyNumberFormat="1" applyBorder="1" applyAlignment="1" applyProtection="1">
      <alignment horizontal="right" vertical="top" wrapText="1"/>
      <protection locked="0"/>
    </xf>
    <xf numFmtId="0" fontId="1" fillId="0" borderId="31" xfId="5" applyBorder="1" applyAlignment="1" applyProtection="1">
      <alignment horizontal="left" vertical="top" wrapText="1"/>
      <protection locked="0"/>
    </xf>
    <xf numFmtId="0" fontId="5" fillId="0" borderId="44" xfId="5" applyFont="1" applyBorder="1" applyAlignment="1">
      <alignment horizontal="right" vertical="top" wrapText="1"/>
    </xf>
    <xf numFmtId="166" fontId="5" fillId="0" borderId="45" xfId="5" applyNumberFormat="1" applyFont="1" applyBorder="1" applyAlignment="1">
      <alignment horizontal="left" vertical="top" wrapText="1"/>
    </xf>
    <xf numFmtId="1" fontId="5" fillId="0" borderId="45" xfId="5" applyNumberFormat="1" applyFont="1" applyBorder="1" applyAlignment="1">
      <alignment horizontal="center" vertical="top" wrapText="1"/>
    </xf>
    <xf numFmtId="167" fontId="5" fillId="0" borderId="45" xfId="5" applyNumberFormat="1" applyFont="1" applyBorder="1" applyAlignment="1">
      <alignment horizontal="right" vertical="top" wrapText="1"/>
    </xf>
    <xf numFmtId="0" fontId="1" fillId="0" borderId="46" xfId="5" applyBorder="1" applyAlignment="1" applyProtection="1">
      <alignment horizontal="left" vertical="top" wrapText="1"/>
      <protection locked="0"/>
    </xf>
    <xf numFmtId="166" fontId="1" fillId="0" borderId="47" xfId="5" applyNumberFormat="1" applyBorder="1" applyAlignment="1" applyProtection="1">
      <alignment horizontal="left" vertical="top" wrapText="1"/>
      <protection locked="0"/>
    </xf>
    <xf numFmtId="1" fontId="1" fillId="0" borderId="47" xfId="5" applyNumberFormat="1" applyBorder="1" applyAlignment="1" applyProtection="1">
      <alignment horizontal="center" vertical="top" wrapText="1"/>
      <protection locked="0"/>
    </xf>
    <xf numFmtId="0" fontId="5" fillId="0" borderId="27" xfId="5" applyFont="1" applyBorder="1" applyAlignment="1">
      <alignment horizontal="right" vertical="top" wrapText="1"/>
    </xf>
    <xf numFmtId="166" fontId="5" fillId="0" borderId="13" xfId="5" applyNumberFormat="1" applyFont="1" applyBorder="1" applyAlignment="1">
      <alignment horizontal="left" vertical="top" wrapText="1"/>
    </xf>
    <xf numFmtId="1" fontId="5" fillId="0" borderId="13" xfId="5" applyNumberFormat="1" applyFont="1" applyBorder="1" applyAlignment="1">
      <alignment horizontal="center" vertical="top" wrapText="1"/>
    </xf>
    <xf numFmtId="167" fontId="5" fillId="0" borderId="13" xfId="5" applyNumberFormat="1" applyFont="1" applyBorder="1" applyAlignment="1">
      <alignment horizontal="right" vertical="top" wrapText="1"/>
    </xf>
    <xf numFmtId="167" fontId="1" fillId="0" borderId="28" xfId="5" applyNumberFormat="1" applyBorder="1" applyAlignment="1" applyProtection="1">
      <alignment horizontal="left" vertical="top" wrapText="1"/>
      <protection locked="0"/>
    </xf>
    <xf numFmtId="0" fontId="1" fillId="0" borderId="28" xfId="5" applyBorder="1" applyAlignment="1" applyProtection="1">
      <alignment horizontal="left" vertical="top" wrapText="1"/>
      <protection locked="0"/>
    </xf>
    <xf numFmtId="166" fontId="5" fillId="0" borderId="13" xfId="5" applyNumberFormat="1" applyFont="1" applyBorder="1" applyAlignment="1">
      <alignment horizontal="center" vertical="top" wrapText="1"/>
    </xf>
    <xf numFmtId="0" fontId="8" fillId="0" borderId="32" xfId="5" applyFont="1" applyBorder="1" applyAlignment="1">
      <alignment horizontal="right" vertical="center" wrapText="1"/>
    </xf>
    <xf numFmtId="166" fontId="8" fillId="0" borderId="33" xfId="5" applyNumberFormat="1" applyFont="1" applyBorder="1" applyAlignment="1">
      <alignment horizontal="center" vertical="center" wrapText="1"/>
    </xf>
    <xf numFmtId="1" fontId="8" fillId="0" borderId="33" xfId="5" applyNumberFormat="1" applyFont="1" applyBorder="1" applyAlignment="1">
      <alignment horizontal="center" vertical="center" wrapText="1"/>
    </xf>
    <xf numFmtId="167" fontId="8" fillId="0" borderId="33" xfId="5" applyNumberFormat="1" applyFont="1" applyBorder="1" applyAlignment="1">
      <alignment horizontal="right" vertical="center" wrapText="1"/>
    </xf>
    <xf numFmtId="167" fontId="8" fillId="0" borderId="34" xfId="5" applyNumberFormat="1" applyFont="1" applyBorder="1" applyAlignment="1">
      <alignment horizontal="left" vertical="center" wrapText="1"/>
    </xf>
    <xf numFmtId="0" fontId="1" fillId="0" borderId="0" xfId="5" applyAlignment="1">
      <alignment vertical="top" wrapText="1"/>
    </xf>
    <xf numFmtId="166" fontId="1" fillId="0" borderId="0" xfId="5" applyNumberFormat="1" applyAlignment="1">
      <alignment horizontal="center" vertical="top" wrapText="1"/>
    </xf>
    <xf numFmtId="1" fontId="1" fillId="0" borderId="0" xfId="5" applyNumberFormat="1" applyAlignment="1">
      <alignment horizontal="center" vertical="top" wrapText="1"/>
    </xf>
    <xf numFmtId="167" fontId="1" fillId="0" borderId="0" xfId="5" applyNumberFormat="1" applyAlignment="1">
      <alignment horizontal="right" vertical="top" wrapText="1"/>
    </xf>
    <xf numFmtId="0" fontId="1" fillId="0" borderId="0" xfId="5" applyAlignment="1">
      <alignment horizontal="left" vertical="top" wrapText="1"/>
    </xf>
    <xf numFmtId="165" fontId="6" fillId="0" borderId="14" xfId="1" applyNumberFormat="1" applyFont="1" applyFill="1" applyBorder="1" applyAlignment="1" applyProtection="1">
      <alignment horizontal="right" vertical="center"/>
    </xf>
    <xf numFmtId="165" fontId="6" fillId="0" borderId="14" xfId="0" applyNumberFormat="1" applyFont="1" applyBorder="1" applyAlignment="1">
      <alignment horizontal="right" vertical="center"/>
    </xf>
    <xf numFmtId="0" fontId="39" fillId="0" borderId="0" xfId="5" applyFont="1" applyAlignment="1">
      <alignment vertical="center" wrapText="1"/>
    </xf>
    <xf numFmtId="9" fontId="39" fillId="0" borderId="0" xfId="5" applyNumberFormat="1" applyFont="1" applyAlignment="1">
      <alignment vertical="center"/>
    </xf>
    <xf numFmtId="165" fontId="40" fillId="0" borderId="3" xfId="2" applyNumberFormat="1" applyFont="1" applyFill="1" applyBorder="1" applyAlignment="1" applyProtection="1">
      <alignment vertical="center"/>
      <protection locked="0"/>
    </xf>
    <xf numFmtId="0" fontId="40" fillId="0" borderId="0" xfId="5" applyFont="1"/>
    <xf numFmtId="0" fontId="40" fillId="0" borderId="13" xfId="5" applyFont="1" applyBorder="1"/>
    <xf numFmtId="167" fontId="40" fillId="0" borderId="3" xfId="5" applyNumberFormat="1" applyFont="1" applyBorder="1" applyAlignment="1" applyProtection="1">
      <alignment horizontal="right" vertical="center" wrapText="1"/>
      <protection locked="0"/>
    </xf>
    <xf numFmtId="167" fontId="40" fillId="0" borderId="16" xfId="5" applyNumberFormat="1" applyFont="1" applyBorder="1" applyAlignment="1" applyProtection="1">
      <alignment horizontal="right" vertical="center" wrapText="1"/>
      <protection locked="0"/>
    </xf>
    <xf numFmtId="167" fontId="40" fillId="0" borderId="30" xfId="5" applyNumberFormat="1" applyFont="1" applyBorder="1" applyAlignment="1" applyProtection="1">
      <alignment horizontal="right" vertical="center" wrapText="1"/>
      <protection locked="0"/>
    </xf>
    <xf numFmtId="0" fontId="40" fillId="0" borderId="17" xfId="5" applyFont="1" applyBorder="1" applyAlignment="1">
      <alignment horizontal="left"/>
    </xf>
    <xf numFmtId="3" fontId="40" fillId="0" borderId="0" xfId="5" applyNumberFormat="1" applyFont="1" applyProtection="1">
      <protection locked="0"/>
    </xf>
    <xf numFmtId="0" fontId="28" fillId="0" borderId="14" xfId="0" applyFont="1" applyBorder="1" applyAlignment="1">
      <alignment vertical="center" wrapText="1"/>
    </xf>
    <xf numFmtId="0" fontId="41" fillId="2" borderId="9" xfId="5" applyFont="1" applyFill="1" applyBorder="1"/>
    <xf numFmtId="0" fontId="41" fillId="2" borderId="1" xfId="5" applyFont="1" applyFill="1" applyBorder="1"/>
    <xf numFmtId="0" fontId="41" fillId="2" borderId="39" xfId="5" applyFont="1" applyFill="1" applyBorder="1"/>
    <xf numFmtId="0" fontId="8" fillId="0" borderId="43" xfId="4" applyFont="1" applyBorder="1" applyAlignment="1">
      <alignment vertical="center"/>
    </xf>
    <xf numFmtId="0" fontId="15" fillId="0" borderId="14" xfId="4" applyBorder="1"/>
    <xf numFmtId="0" fontId="16" fillId="0" borderId="51" xfId="4" applyFont="1" applyBorder="1"/>
    <xf numFmtId="0" fontId="1" fillId="0" borderId="0" xfId="4" applyFont="1" applyProtection="1">
      <protection locked="0"/>
    </xf>
    <xf numFmtId="0" fontId="45" fillId="0" borderId="52" xfId="0" applyFont="1" applyBorder="1" applyAlignment="1">
      <alignment horizontal="center" vertical="center" wrapText="1"/>
    </xf>
    <xf numFmtId="0" fontId="45" fillId="0" borderId="52" xfId="0" applyFont="1" applyBorder="1" applyAlignment="1">
      <alignment horizontal="right" vertical="center" wrapText="1"/>
    </xf>
    <xf numFmtId="0" fontId="4" fillId="0" borderId="0" xfId="0" applyFont="1" applyAlignment="1">
      <alignment vertical="center"/>
    </xf>
    <xf numFmtId="0" fontId="2" fillId="0" borderId="52" xfId="0" applyFont="1" applyBorder="1" applyAlignment="1">
      <alignment horizontal="right" vertical="center" wrapText="1"/>
    </xf>
    <xf numFmtId="0" fontId="45" fillId="0" borderId="0" xfId="0" applyFont="1"/>
    <xf numFmtId="0" fontId="4" fillId="0" borderId="52" xfId="0" applyFont="1" applyBorder="1" applyAlignment="1">
      <alignment horizontal="right"/>
    </xf>
    <xf numFmtId="0" fontId="4" fillId="0" borderId="0" xfId="0" applyFont="1" applyAlignment="1">
      <alignment horizontal="center"/>
    </xf>
    <xf numFmtId="3" fontId="2" fillId="0" borderId="0" xfId="3" applyNumberFormat="1" applyFont="1" applyBorder="1" applyProtection="1"/>
    <xf numFmtId="0" fontId="2" fillId="0" borderId="0" xfId="0" applyFont="1" applyAlignment="1">
      <alignment horizontal="right"/>
    </xf>
    <xf numFmtId="0" fontId="22" fillId="0" borderId="0" xfId="0" applyFont="1" applyAlignment="1">
      <alignment vertical="center"/>
    </xf>
    <xf numFmtId="0" fontId="20" fillId="0" borderId="0" xfId="0" applyFont="1" applyAlignment="1">
      <alignment vertical="center"/>
    </xf>
    <xf numFmtId="165" fontId="2" fillId="0" borderId="0" xfId="0" applyNumberFormat="1" applyFont="1" applyAlignment="1">
      <alignment horizontal="right"/>
    </xf>
    <xf numFmtId="165" fontId="2" fillId="0" borderId="0" xfId="0" applyNumberFormat="1" applyFont="1"/>
    <xf numFmtId="0" fontId="2" fillId="0" borderId="0" xfId="0" quotePrefix="1" applyFont="1"/>
    <xf numFmtId="0" fontId="14" fillId="0" borderId="0" xfId="0" applyFont="1"/>
    <xf numFmtId="3" fontId="40" fillId="0" borderId="0" xfId="0" applyNumberFormat="1" applyFont="1" applyProtection="1">
      <protection locked="0"/>
    </xf>
    <xf numFmtId="3" fontId="2" fillId="0" borderId="0" xfId="0" applyNumberFormat="1" applyFont="1" applyProtection="1">
      <protection locked="0"/>
    </xf>
    <xf numFmtId="3" fontId="2" fillId="0" borderId="1" xfId="0" applyNumberFormat="1" applyFont="1" applyBorder="1" applyAlignment="1" applyProtection="1">
      <alignment horizontal="right"/>
      <protection locked="0"/>
    </xf>
    <xf numFmtId="3" fontId="2" fillId="0" borderId="0" xfId="0" applyNumberFormat="1" applyFont="1" applyAlignment="1" applyProtection="1">
      <alignment horizontal="right"/>
      <protection locked="0"/>
    </xf>
    <xf numFmtId="10" fontId="13" fillId="0" borderId="0" xfId="0" applyNumberFormat="1" applyFont="1" applyProtection="1">
      <protection locked="0"/>
    </xf>
    <xf numFmtId="0" fontId="47" fillId="0" borderId="0" xfId="0" quotePrefix="1" applyFont="1" applyAlignment="1" applyProtection="1">
      <alignment horizontal="left"/>
      <protection locked="0"/>
    </xf>
    <xf numFmtId="0" fontId="13" fillId="0" borderId="0" xfId="0" applyFont="1"/>
    <xf numFmtId="170" fontId="2" fillId="0" borderId="2" xfId="3" applyNumberFormat="1" applyFont="1" applyBorder="1" applyProtection="1">
      <protection locked="0"/>
    </xf>
    <xf numFmtId="170" fontId="2" fillId="0" borderId="2" xfId="3" applyNumberFormat="1" applyFont="1" applyBorder="1" applyProtection="1"/>
    <xf numFmtId="0" fontId="6" fillId="0" borderId="14" xfId="0" applyFont="1" applyBorder="1" applyAlignment="1">
      <alignment horizontal="right" vertical="center"/>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3" fontId="26" fillId="0" borderId="0" xfId="0" applyNumberFormat="1" applyFont="1" applyProtection="1">
      <protection locked="0"/>
    </xf>
    <xf numFmtId="0" fontId="4" fillId="0" borderId="0" xfId="0" applyFont="1" applyProtection="1">
      <protection locked="0"/>
    </xf>
    <xf numFmtId="3" fontId="1" fillId="0" borderId="0" xfId="5" applyNumberFormat="1" applyProtection="1">
      <protection locked="0"/>
    </xf>
    <xf numFmtId="9" fontId="2" fillId="0" borderId="0" xfId="3" applyFont="1" applyBorder="1" applyProtection="1">
      <protection locked="0"/>
    </xf>
    <xf numFmtId="0" fontId="2" fillId="0" borderId="48" xfId="0" applyFont="1" applyBorder="1" applyAlignment="1">
      <alignment horizontal="right" vertical="center" wrapText="1"/>
    </xf>
    <xf numFmtId="0" fontId="48" fillId="0" borderId="56" xfId="0" applyFont="1" applyBorder="1" applyAlignment="1">
      <alignment horizontal="center" vertical="center" wrapText="1"/>
    </xf>
    <xf numFmtId="0" fontId="45" fillId="0" borderId="56" xfId="0" applyFont="1" applyBorder="1" applyAlignment="1">
      <alignment horizontal="center" vertical="center" wrapText="1"/>
    </xf>
    <xf numFmtId="0" fontId="45" fillId="0" borderId="56" xfId="0" applyFont="1" applyBorder="1" applyAlignment="1">
      <alignment horizontal="right" vertical="center" wrapText="1"/>
    </xf>
    <xf numFmtId="4" fontId="45" fillId="2" borderId="57" xfId="3" applyNumberFormat="1" applyFont="1" applyFill="1" applyBorder="1" applyAlignment="1" applyProtection="1">
      <alignment horizontal="right" vertical="center" wrapText="1"/>
      <protection locked="0"/>
    </xf>
    <xf numFmtId="3" fontId="2" fillId="0" borderId="15" xfId="1" applyNumberFormat="1" applyFont="1" applyFill="1" applyBorder="1" applyProtection="1">
      <protection locked="0"/>
    </xf>
    <xf numFmtId="0" fontId="47" fillId="0" borderId="58" xfId="0" applyFont="1" applyBorder="1" applyAlignment="1" applyProtection="1">
      <alignment horizontal="center"/>
      <protection locked="0"/>
    </xf>
    <xf numFmtId="0" fontId="47" fillId="0" borderId="59" xfId="0" applyFont="1" applyBorder="1" applyAlignment="1" applyProtection="1">
      <alignment horizontal="center"/>
      <protection locked="0"/>
    </xf>
    <xf numFmtId="4" fontId="2" fillId="0" borderId="15" xfId="0" applyNumberFormat="1" applyFont="1" applyBorder="1" applyProtection="1">
      <protection locked="0"/>
    </xf>
    <xf numFmtId="0" fontId="19" fillId="5" borderId="60" xfId="0" applyFont="1" applyFill="1" applyBorder="1" applyAlignment="1">
      <alignment vertical="center"/>
    </xf>
    <xf numFmtId="0" fontId="47" fillId="0" borderId="64" xfId="0" applyFont="1" applyBorder="1" applyAlignment="1">
      <alignment horizontal="center"/>
    </xf>
    <xf numFmtId="0" fontId="46" fillId="5" borderId="64" xfId="0" applyFont="1" applyFill="1" applyBorder="1" applyAlignment="1">
      <alignment horizontal="center"/>
    </xf>
    <xf numFmtId="0" fontId="46" fillId="5" borderId="63" xfId="0" applyFont="1" applyFill="1" applyBorder="1" applyAlignment="1">
      <alignment horizontal="center"/>
    </xf>
    <xf numFmtId="0" fontId="46" fillId="5" borderId="61" xfId="0" applyFont="1" applyFill="1" applyBorder="1" applyAlignment="1" applyProtection="1">
      <alignment horizontal="center"/>
      <protection locked="0"/>
    </xf>
    <xf numFmtId="0" fontId="46" fillId="5" borderId="62" xfId="0" applyFont="1" applyFill="1" applyBorder="1" applyAlignment="1" applyProtection="1">
      <alignment horizontal="center"/>
      <protection locked="0"/>
    </xf>
    <xf numFmtId="0" fontId="4" fillId="0" borderId="14" xfId="0" applyFont="1" applyBorder="1"/>
    <xf numFmtId="0" fontId="28" fillId="0" borderId="14" xfId="0" applyFont="1" applyBorder="1"/>
    <xf numFmtId="0" fontId="28" fillId="0" borderId="66" xfId="0" applyFont="1" applyBorder="1" applyAlignment="1">
      <alignment horizontal="center"/>
    </xf>
    <xf numFmtId="0" fontId="2" fillId="0" borderId="54" xfId="0" applyFont="1" applyBorder="1"/>
    <xf numFmtId="0" fontId="2" fillId="0" borderId="67" xfId="0" applyFont="1" applyBorder="1"/>
    <xf numFmtId="0" fontId="4" fillId="0" borderId="66" xfId="0" applyFont="1" applyBorder="1" applyAlignment="1">
      <alignment horizontal="right"/>
    </xf>
    <xf numFmtId="4" fontId="28" fillId="6" borderId="68" xfId="3" applyNumberFormat="1" applyFont="1" applyFill="1" applyBorder="1" applyAlignment="1" applyProtection="1">
      <alignment horizontal="right"/>
      <protection locked="0"/>
    </xf>
    <xf numFmtId="3" fontId="2" fillId="6" borderId="68" xfId="3" applyNumberFormat="1" applyFont="1" applyFill="1" applyBorder="1" applyProtection="1">
      <protection locked="0"/>
    </xf>
    <xf numFmtId="0" fontId="0" fillId="0" borderId="0" xfId="0" applyProtection="1">
      <protection locked="0"/>
    </xf>
    <xf numFmtId="4" fontId="28" fillId="3" borderId="68" xfId="3" applyNumberFormat="1" applyFont="1" applyFill="1" applyBorder="1" applyAlignment="1" applyProtection="1">
      <alignment horizontal="right"/>
      <protection locked="0"/>
    </xf>
    <xf numFmtId="4" fontId="2" fillId="3" borderId="68" xfId="3" applyNumberFormat="1" applyFont="1" applyFill="1" applyBorder="1" applyProtection="1">
      <protection locked="0"/>
    </xf>
    <xf numFmtId="165" fontId="2" fillId="3" borderId="0" xfId="1" applyNumberFormat="1" applyFont="1" applyFill="1" applyBorder="1" applyAlignment="1" applyProtection="1">
      <alignment horizontal="right"/>
    </xf>
    <xf numFmtId="165" fontId="2" fillId="3" borderId="0" xfId="0" applyNumberFormat="1" applyFont="1" applyFill="1" applyAlignment="1">
      <alignment horizontal="right"/>
    </xf>
    <xf numFmtId="165" fontId="2" fillId="3" borderId="1" xfId="1" applyNumberFormat="1" applyFont="1" applyFill="1" applyBorder="1" applyAlignment="1" applyProtection="1">
      <alignment horizontal="right"/>
    </xf>
    <xf numFmtId="165" fontId="2" fillId="3" borderId="1" xfId="0" applyNumberFormat="1" applyFont="1" applyFill="1" applyBorder="1" applyAlignment="1">
      <alignment horizontal="right"/>
    </xf>
    <xf numFmtId="165" fontId="4" fillId="3" borderId="0" xfId="1" applyNumberFormat="1" applyFont="1" applyFill="1" applyBorder="1" applyAlignment="1" applyProtection="1">
      <alignment horizontal="right"/>
    </xf>
    <xf numFmtId="165" fontId="4" fillId="3" borderId="0" xfId="0" applyNumberFormat="1" applyFont="1" applyFill="1" applyAlignment="1">
      <alignment horizontal="right"/>
    </xf>
    <xf numFmtId="165" fontId="2" fillId="3" borderId="1" xfId="1" applyNumberFormat="1" applyFont="1" applyFill="1" applyBorder="1" applyAlignment="1" applyProtection="1">
      <alignment horizontal="right"/>
      <protection locked="0"/>
    </xf>
    <xf numFmtId="165" fontId="2" fillId="3" borderId="1" xfId="0" applyNumberFormat="1" applyFont="1" applyFill="1" applyBorder="1"/>
    <xf numFmtId="165" fontId="2" fillId="3" borderId="53" xfId="1" applyNumberFormat="1" applyFont="1" applyFill="1" applyBorder="1" applyAlignment="1" applyProtection="1">
      <alignment horizontal="right"/>
    </xf>
    <xf numFmtId="165" fontId="2" fillId="3" borderId="53" xfId="0" applyNumberFormat="1" applyFont="1" applyFill="1" applyBorder="1" applyAlignment="1">
      <alignment horizontal="right"/>
    </xf>
    <xf numFmtId="4" fontId="4" fillId="3" borderId="65" xfId="0" applyNumberFormat="1" applyFont="1" applyFill="1" applyBorder="1" applyAlignment="1" applyProtection="1">
      <alignment horizontal="right"/>
      <protection locked="0"/>
    </xf>
    <xf numFmtId="4" fontId="2" fillId="3" borderId="65" xfId="3" applyNumberFormat="1" applyFont="1" applyFill="1" applyBorder="1" applyProtection="1">
      <protection locked="0"/>
    </xf>
    <xf numFmtId="4" fontId="2" fillId="3" borderId="8" xfId="0" applyNumberFormat="1" applyFont="1" applyFill="1" applyBorder="1" applyAlignment="1" applyProtection="1">
      <alignment vertical="center"/>
      <protection locked="0"/>
    </xf>
    <xf numFmtId="4" fontId="2" fillId="3" borderId="1" xfId="0" applyNumberFormat="1" applyFont="1" applyFill="1" applyBorder="1" applyAlignment="1" applyProtection="1">
      <alignment vertical="center"/>
      <protection locked="0"/>
    </xf>
    <xf numFmtId="165" fontId="2" fillId="3" borderId="0" xfId="1" applyNumberFormat="1" applyFont="1" applyFill="1" applyBorder="1" applyAlignment="1" applyProtection="1"/>
    <xf numFmtId="165" fontId="2" fillId="3" borderId="1" xfId="1" applyNumberFormat="1" applyFont="1" applyFill="1" applyBorder="1" applyAlignment="1" applyProtection="1"/>
    <xf numFmtId="165" fontId="2" fillId="3" borderId="0" xfId="0" applyNumberFormat="1" applyFont="1" applyFill="1"/>
    <xf numFmtId="165" fontId="2" fillId="3" borderId="1" xfId="1" applyNumberFormat="1" applyFont="1" applyFill="1" applyBorder="1" applyAlignment="1" applyProtection="1">
      <protection locked="0"/>
    </xf>
    <xf numFmtId="3" fontId="2" fillId="3" borderId="65" xfId="3" applyNumberFormat="1" applyFont="1" applyFill="1" applyBorder="1" applyProtection="1">
      <protection locked="0"/>
    </xf>
    <xf numFmtId="0" fontId="31" fillId="3" borderId="21" xfId="5" applyFont="1" applyFill="1" applyBorder="1" applyAlignment="1">
      <alignment horizontal="left" vertical="center" wrapText="1"/>
    </xf>
    <xf numFmtId="166" fontId="8" fillId="3" borderId="16" xfId="5" applyNumberFormat="1" applyFont="1" applyFill="1" applyBorder="1" applyAlignment="1">
      <alignment horizontal="left" vertical="center" wrapText="1"/>
    </xf>
    <xf numFmtId="1" fontId="31" fillId="3" borderId="16" xfId="5" applyNumberFormat="1" applyFont="1" applyFill="1" applyBorder="1" applyAlignment="1">
      <alignment horizontal="center" vertical="center" wrapText="1"/>
    </xf>
    <xf numFmtId="1" fontId="8" fillId="3" borderId="16" xfId="5" applyNumberFormat="1" applyFont="1" applyFill="1" applyBorder="1" applyAlignment="1">
      <alignment horizontal="center" vertical="center" wrapText="1"/>
    </xf>
    <xf numFmtId="1" fontId="8" fillId="3" borderId="16" xfId="5" applyNumberFormat="1" applyFont="1" applyFill="1" applyBorder="1" applyAlignment="1">
      <alignment horizontal="right" vertical="center" wrapText="1"/>
    </xf>
    <xf numFmtId="1" fontId="31" fillId="3" borderId="16" xfId="5" applyNumberFormat="1" applyFont="1" applyFill="1" applyBorder="1" applyAlignment="1">
      <alignment horizontal="right" vertical="center" wrapText="1"/>
    </xf>
    <xf numFmtId="167" fontId="8" fillId="3" borderId="16" xfId="5" applyNumberFormat="1" applyFont="1" applyFill="1" applyBorder="1" applyAlignment="1">
      <alignment horizontal="right" vertical="center" wrapText="1"/>
    </xf>
    <xf numFmtId="0" fontId="8" fillId="3" borderId="22" xfId="5" applyFont="1" applyFill="1" applyBorder="1" applyAlignment="1">
      <alignment horizontal="left" vertical="center" wrapText="1"/>
    </xf>
    <xf numFmtId="167" fontId="1" fillId="3" borderId="17" xfId="5" applyNumberFormat="1" applyFill="1" applyBorder="1" applyAlignment="1">
      <alignment horizontal="right" vertical="top" wrapText="1"/>
    </xf>
    <xf numFmtId="167" fontId="1" fillId="3" borderId="30" xfId="5" applyNumberFormat="1" applyFill="1" applyBorder="1" applyAlignment="1">
      <alignment horizontal="right" vertical="top" wrapText="1"/>
    </xf>
    <xf numFmtId="167" fontId="5" fillId="3" borderId="45" xfId="5" applyNumberFormat="1" applyFont="1" applyFill="1" applyBorder="1" applyAlignment="1">
      <alignment horizontal="right" vertical="top" wrapText="1"/>
    </xf>
    <xf numFmtId="167" fontId="5" fillId="3" borderId="13" xfId="5" applyNumberFormat="1" applyFont="1" applyFill="1" applyBorder="1" applyAlignment="1">
      <alignment horizontal="right" vertical="top" wrapText="1"/>
    </xf>
    <xf numFmtId="167" fontId="8" fillId="3" borderId="24" xfId="5" applyNumberFormat="1" applyFont="1" applyFill="1" applyBorder="1" applyAlignment="1">
      <alignment horizontal="right" vertical="center" wrapText="1"/>
    </xf>
    <xf numFmtId="167" fontId="1" fillId="3" borderId="25" xfId="5" applyNumberFormat="1" applyFill="1" applyBorder="1" applyAlignment="1">
      <alignment horizontal="left" vertical="top" wrapText="1"/>
    </xf>
    <xf numFmtId="0" fontId="8" fillId="3" borderId="23" xfId="5" applyFont="1" applyFill="1" applyBorder="1" applyAlignment="1">
      <alignment horizontal="right" vertical="center" wrapText="1"/>
    </xf>
    <xf numFmtId="166" fontId="1" fillId="3" borderId="24" xfId="5" applyNumberFormat="1" applyFill="1" applyBorder="1" applyAlignment="1">
      <alignment horizontal="center" vertical="center" wrapText="1"/>
    </xf>
    <xf numFmtId="1" fontId="1" fillId="3" borderId="24" xfId="5" applyNumberFormat="1" applyFill="1" applyBorder="1" applyAlignment="1">
      <alignment horizontal="center" vertical="center" wrapText="1"/>
    </xf>
    <xf numFmtId="0" fontId="1" fillId="3" borderId="25" xfId="5" applyFill="1" applyBorder="1" applyAlignment="1">
      <alignment horizontal="left" vertical="top" wrapText="1"/>
    </xf>
    <xf numFmtId="0" fontId="31" fillId="3" borderId="3" xfId="4" applyFont="1" applyFill="1" applyBorder="1" applyAlignment="1">
      <alignment vertical="center"/>
    </xf>
    <xf numFmtId="0" fontId="8" fillId="3" borderId="3" xfId="4" applyFont="1" applyFill="1" applyBorder="1" applyAlignment="1">
      <alignment horizontal="right" vertical="center"/>
    </xf>
    <xf numFmtId="165" fontId="8" fillId="3" borderId="3" xfId="0" applyNumberFormat="1" applyFont="1" applyFill="1" applyBorder="1" applyAlignment="1">
      <alignment vertical="top"/>
    </xf>
    <xf numFmtId="165" fontId="8" fillId="3" borderId="3" xfId="0" applyNumberFormat="1" applyFont="1" applyFill="1" applyBorder="1" applyAlignment="1">
      <alignment vertical="center"/>
    </xf>
    <xf numFmtId="165" fontId="8" fillId="3" borderId="3" xfId="1" applyNumberFormat="1" applyFont="1" applyFill="1" applyBorder="1" applyAlignment="1" applyProtection="1">
      <alignment vertical="center"/>
    </xf>
    <xf numFmtId="0" fontId="39" fillId="3" borderId="39" xfId="5" applyFont="1" applyFill="1" applyBorder="1" applyAlignment="1">
      <alignment horizontal="right" vertical="center"/>
    </xf>
    <xf numFmtId="0" fontId="39" fillId="3" borderId="17" xfId="5" applyFont="1" applyFill="1" applyBorder="1" applyAlignment="1">
      <alignment horizontal="right" vertical="center"/>
    </xf>
    <xf numFmtId="0" fontId="39" fillId="3" borderId="3" xfId="5" applyFont="1" applyFill="1" applyBorder="1" applyAlignment="1">
      <alignment horizontal="right" vertical="center"/>
    </xf>
    <xf numFmtId="165" fontId="40" fillId="3" borderId="3" xfId="2" applyNumberFormat="1" applyFont="1" applyFill="1" applyBorder="1" applyAlignment="1" applyProtection="1">
      <alignment vertical="center"/>
    </xf>
    <xf numFmtId="0" fontId="40" fillId="3" borderId="3" xfId="5" applyFont="1" applyFill="1" applyBorder="1" applyAlignment="1">
      <alignment vertical="center"/>
    </xf>
    <xf numFmtId="0" fontId="40" fillId="3" borderId="3" xfId="5" applyFont="1" applyFill="1" applyBorder="1" applyAlignment="1">
      <alignment vertical="center" wrapText="1"/>
    </xf>
    <xf numFmtId="0" fontId="40" fillId="3" borderId="16" xfId="5" applyFont="1" applyFill="1" applyBorder="1" applyAlignment="1">
      <alignment vertical="center" wrapText="1"/>
    </xf>
    <xf numFmtId="0" fontId="40" fillId="3" borderId="30" xfId="5" applyFont="1" applyFill="1" applyBorder="1" applyAlignment="1">
      <alignment vertical="center" wrapText="1"/>
    </xf>
    <xf numFmtId="0" fontId="39" fillId="3" borderId="17" xfId="5" applyFont="1" applyFill="1" applyBorder="1" applyAlignment="1">
      <alignment vertical="center"/>
    </xf>
    <xf numFmtId="0" fontId="40" fillId="3" borderId="16" xfId="5" applyFont="1" applyFill="1" applyBorder="1" applyAlignment="1">
      <alignment vertical="center"/>
    </xf>
    <xf numFmtId="0" fontId="40" fillId="3" borderId="30" xfId="5" applyFont="1" applyFill="1" applyBorder="1" applyAlignment="1">
      <alignment vertical="center"/>
    </xf>
    <xf numFmtId="0" fontId="39" fillId="3" borderId="17" xfId="5" applyFont="1" applyFill="1" applyBorder="1" applyAlignment="1">
      <alignment horizontal="left" vertical="center"/>
    </xf>
    <xf numFmtId="167" fontId="39" fillId="3" borderId="17" xfId="5" applyNumberFormat="1" applyFont="1" applyFill="1" applyBorder="1" applyAlignment="1">
      <alignment horizontal="right" vertical="center" wrapText="1"/>
    </xf>
    <xf numFmtId="167" fontId="40" fillId="3" borderId="3" xfId="5" applyNumberFormat="1" applyFont="1" applyFill="1" applyBorder="1" applyAlignment="1">
      <alignment horizontal="right" vertical="center" wrapText="1"/>
    </xf>
    <xf numFmtId="167" fontId="40" fillId="3" borderId="16" xfId="5" applyNumberFormat="1" applyFont="1" applyFill="1" applyBorder="1" applyAlignment="1">
      <alignment horizontal="right" vertical="center" wrapText="1"/>
    </xf>
    <xf numFmtId="167" fontId="40" fillId="3" borderId="30" xfId="5" applyNumberFormat="1" applyFont="1" applyFill="1" applyBorder="1" applyAlignment="1">
      <alignment horizontal="right" vertical="center" wrapText="1"/>
    </xf>
    <xf numFmtId="37" fontId="39" fillId="3" borderId="50" xfId="5" applyNumberFormat="1" applyFont="1" applyFill="1" applyBorder="1" applyAlignment="1">
      <alignment horizontal="right" vertical="center"/>
    </xf>
    <xf numFmtId="167" fontId="39" fillId="3" borderId="50" xfId="5" applyNumberFormat="1" applyFont="1" applyFill="1" applyBorder="1" applyAlignment="1">
      <alignment horizontal="right" vertical="center" wrapText="1"/>
    </xf>
    <xf numFmtId="165" fontId="2" fillId="0" borderId="0" xfId="0" applyNumberFormat="1" applyFont="1" applyProtection="1">
      <protection locked="0"/>
    </xf>
    <xf numFmtId="14" fontId="4" fillId="6" borderId="70" xfId="0" applyNumberFormat="1" applyFont="1" applyFill="1" applyBorder="1" applyAlignment="1" applyProtection="1">
      <alignment vertical="center"/>
      <protection locked="0"/>
    </xf>
    <xf numFmtId="0" fontId="8" fillId="0" borderId="0" xfId="0" applyFont="1" applyBorder="1" applyAlignment="1">
      <alignment vertical="center"/>
    </xf>
    <xf numFmtId="14" fontId="4" fillId="0" borderId="4" xfId="0" applyNumberFormat="1" applyFont="1" applyBorder="1" applyAlignment="1">
      <alignment vertical="center"/>
    </xf>
    <xf numFmtId="14" fontId="4" fillId="0" borderId="0" xfId="0" applyNumberFormat="1" applyFont="1" applyBorder="1" applyAlignment="1">
      <alignment vertical="center"/>
    </xf>
    <xf numFmtId="0" fontId="2" fillId="6" borderId="49" xfId="0" applyFont="1" applyFill="1" applyBorder="1" applyAlignment="1" applyProtection="1">
      <alignment vertical="center"/>
      <protection locked="0"/>
    </xf>
    <xf numFmtId="14" fontId="4"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2" fillId="6" borderId="49" xfId="0" applyFont="1" applyFill="1" applyBorder="1" applyAlignment="1" applyProtection="1">
      <alignment vertical="center" wrapText="1"/>
      <protection locked="0"/>
    </xf>
    <xf numFmtId="0" fontId="0" fillId="6" borderId="49" xfId="0" applyFill="1" applyBorder="1" applyAlignment="1" applyProtection="1">
      <alignment vertical="center" wrapText="1"/>
      <protection locked="0"/>
    </xf>
    <xf numFmtId="0" fontId="2" fillId="6" borderId="49" xfId="0" applyFont="1" applyFill="1" applyBorder="1" applyAlignment="1" applyProtection="1">
      <alignment horizontal="left" vertical="center"/>
      <protection locked="0"/>
    </xf>
    <xf numFmtId="0" fontId="0" fillId="6" borderId="49" xfId="0" applyFill="1" applyBorder="1" applyAlignment="1" applyProtection="1">
      <alignment vertical="center"/>
      <protection locked="0"/>
    </xf>
    <xf numFmtId="0" fontId="19" fillId="3" borderId="0" xfId="0" applyFont="1" applyFill="1" applyAlignment="1">
      <alignment horizontal="right" vertical="center"/>
    </xf>
    <xf numFmtId="0" fontId="4" fillId="3" borderId="68" xfId="0" applyFont="1" applyFill="1" applyBorder="1" applyAlignment="1">
      <alignment horizontal="left" vertical="center"/>
    </xf>
    <xf numFmtId="0" fontId="4" fillId="3" borderId="69" xfId="0" applyFont="1" applyFill="1" applyBorder="1" applyAlignment="1">
      <alignment horizontal="left" vertical="center"/>
    </xf>
    <xf numFmtId="0" fontId="4" fillId="3" borderId="43" xfId="0" applyFont="1" applyFill="1" applyBorder="1" applyAlignment="1">
      <alignment horizontal="left" vertical="center"/>
    </xf>
    <xf numFmtId="0" fontId="4" fillId="3" borderId="65" xfId="0" applyFont="1" applyFill="1" applyBorder="1" applyAlignment="1">
      <alignment horizontal="left" vertical="center"/>
    </xf>
    <xf numFmtId="0" fontId="4" fillId="3" borderId="55" xfId="0" applyFont="1" applyFill="1" applyBorder="1" applyAlignment="1">
      <alignment horizontal="left" vertical="center"/>
    </xf>
    <xf numFmtId="0" fontId="28" fillId="0" borderId="0" xfId="0" applyFont="1" applyAlignment="1">
      <alignment horizontal="right" vertical="center"/>
    </xf>
    <xf numFmtId="0" fontId="28" fillId="0" borderId="12" xfId="0" applyFont="1" applyBorder="1" applyAlignment="1">
      <alignment horizontal="right" vertical="center"/>
    </xf>
    <xf numFmtId="0" fontId="2" fillId="0" borderId="0" xfId="0" applyFont="1" applyAlignment="1" applyProtection="1">
      <alignment horizontal="left"/>
      <protection locked="0"/>
    </xf>
    <xf numFmtId="0" fontId="6" fillId="0" borderId="14" xfId="0" applyFont="1" applyBorder="1" applyAlignment="1">
      <alignment horizontal="right" vertical="center"/>
    </xf>
    <xf numFmtId="0" fontId="2" fillId="0" borderId="0" xfId="0" applyFont="1" applyProtection="1">
      <protection locked="0"/>
    </xf>
    <xf numFmtId="0" fontId="0" fillId="0" borderId="0" xfId="0" applyProtection="1">
      <protection locked="0"/>
    </xf>
    <xf numFmtId="0" fontId="1" fillId="0" borderId="4" xfId="5" applyBorder="1" applyAlignment="1" applyProtection="1">
      <alignment vertical="top" wrapText="1"/>
      <protection locked="0"/>
    </xf>
    <xf numFmtId="0" fontId="1" fillId="0" borderId="0" xfId="5" applyAlignment="1" applyProtection="1">
      <alignment vertical="top" wrapText="1"/>
      <protection locked="0"/>
    </xf>
    <xf numFmtId="0" fontId="1" fillId="0" borderId="12" xfId="5" applyBorder="1" applyAlignment="1" applyProtection="1">
      <alignment vertical="top" wrapText="1"/>
      <protection locked="0"/>
    </xf>
    <xf numFmtId="0" fontId="1" fillId="0" borderId="5" xfId="5" applyBorder="1" applyAlignment="1" applyProtection="1">
      <alignment vertical="top" wrapText="1"/>
      <protection locked="0"/>
    </xf>
    <xf numFmtId="0" fontId="1" fillId="0" borderId="6" xfId="5" applyBorder="1" applyAlignment="1" applyProtection="1">
      <alignment vertical="top" wrapText="1"/>
      <protection locked="0"/>
    </xf>
    <xf numFmtId="0" fontId="1" fillId="0" borderId="26" xfId="5" applyBorder="1" applyAlignment="1" applyProtection="1">
      <alignment vertical="top" wrapText="1"/>
      <protection locked="0"/>
    </xf>
    <xf numFmtId="0" fontId="17" fillId="0" borderId="35" xfId="5" applyFont="1" applyBorder="1" applyAlignment="1">
      <alignment horizontal="center" vertical="center" wrapText="1"/>
    </xf>
    <xf numFmtId="0" fontId="17" fillId="0" borderId="36"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4" xfId="5" applyFont="1" applyBorder="1" applyAlignment="1">
      <alignment horizontal="center" vertical="center" wrapText="1"/>
    </xf>
    <xf numFmtId="0" fontId="17" fillId="0" borderId="0" xfId="5" applyFont="1" applyAlignment="1">
      <alignment horizontal="center" vertical="center" wrapText="1"/>
    </xf>
    <xf numFmtId="0" fontId="17" fillId="0" borderId="12" xfId="5" applyFont="1" applyBorder="1" applyAlignment="1">
      <alignment horizontal="center" vertical="center" wrapText="1"/>
    </xf>
    <xf numFmtId="0" fontId="8" fillId="0" borderId="35" xfId="5" applyFont="1" applyBorder="1" applyAlignment="1">
      <alignment horizontal="left" vertical="center" wrapText="1"/>
    </xf>
    <xf numFmtId="0" fontId="8" fillId="0" borderId="36" xfId="5" applyFont="1" applyBorder="1" applyAlignment="1">
      <alignment horizontal="left" vertical="center" wrapText="1"/>
    </xf>
    <xf numFmtId="0" fontId="8" fillId="0" borderId="37" xfId="5" applyFont="1" applyBorder="1" applyAlignment="1">
      <alignment horizontal="left" vertical="center" wrapText="1"/>
    </xf>
    <xf numFmtId="3" fontId="39" fillId="0" borderId="0" xfId="5" applyNumberFormat="1" applyFont="1" applyAlignment="1">
      <alignment horizontal="center" vertical="center" wrapText="1"/>
    </xf>
    <xf numFmtId="3" fontId="40" fillId="0" borderId="8" xfId="5" applyNumberFormat="1" applyFont="1" applyBorder="1" applyAlignment="1">
      <alignment horizontal="left"/>
    </xf>
    <xf numFmtId="3" fontId="40" fillId="0" borderId="0" xfId="5" applyNumberFormat="1" applyFont="1" applyAlignment="1">
      <alignment horizontal="left"/>
    </xf>
    <xf numFmtId="0" fontId="34" fillId="3" borderId="43" xfId="5" applyFont="1" applyFill="1" applyBorder="1" applyAlignment="1">
      <alignment horizontal="center" vertical="center"/>
    </xf>
    <xf numFmtId="0" fontId="34" fillId="3" borderId="14" xfId="5" applyFont="1" applyFill="1" applyBorder="1" applyAlignment="1">
      <alignment horizontal="center" vertical="center"/>
    </xf>
    <xf numFmtId="0" fontId="42" fillId="3" borderId="41" xfId="5" applyFont="1" applyFill="1" applyBorder="1"/>
    <xf numFmtId="0" fontId="40" fillId="0" borderId="43" xfId="5" applyFont="1" applyBorder="1"/>
    <xf numFmtId="0" fontId="40" fillId="0" borderId="14" xfId="5" applyFont="1" applyBorder="1"/>
    <xf numFmtId="0" fontId="40" fillId="0" borderId="41" xfId="5" applyFont="1" applyBorder="1"/>
    <xf numFmtId="0" fontId="34" fillId="3" borderId="42" xfId="5" applyFont="1" applyFill="1" applyBorder="1" applyAlignment="1">
      <alignment horizontal="left" vertical="center"/>
    </xf>
    <xf numFmtId="0" fontId="34" fillId="3" borderId="0" xfId="5" applyFont="1" applyFill="1" applyAlignment="1">
      <alignment horizontal="left" vertical="center"/>
    </xf>
    <xf numFmtId="0" fontId="34" fillId="3" borderId="38" xfId="5" applyFont="1" applyFill="1" applyBorder="1" applyAlignment="1">
      <alignment horizontal="left" vertical="center"/>
    </xf>
    <xf numFmtId="0" fontId="42" fillId="3" borderId="9" xfId="5" applyFont="1" applyFill="1" applyBorder="1" applyAlignment="1">
      <alignment horizontal="left" vertical="center"/>
    </xf>
    <xf numFmtId="0" fontId="42" fillId="3" borderId="1" xfId="5" applyFont="1" applyFill="1" applyBorder="1" applyAlignment="1">
      <alignment horizontal="left" vertical="center"/>
    </xf>
    <xf numFmtId="0" fontId="42" fillId="3" borderId="39" xfId="5" applyFont="1" applyFill="1" applyBorder="1" applyAlignment="1">
      <alignment horizontal="left" vertical="center"/>
    </xf>
    <xf numFmtId="0" fontId="40" fillId="3" borderId="16" xfId="5" applyFont="1" applyFill="1" applyBorder="1"/>
    <xf numFmtId="0" fontId="40" fillId="3" borderId="17" xfId="5" applyFont="1" applyFill="1" applyBorder="1"/>
    <xf numFmtId="0" fontId="39" fillId="3" borderId="43" xfId="5" applyFont="1" applyFill="1" applyBorder="1" applyAlignment="1">
      <alignment horizontal="center" vertical="center"/>
    </xf>
    <xf numFmtId="0" fontId="39" fillId="3" borderId="14" xfId="5" applyFont="1" applyFill="1" applyBorder="1" applyAlignment="1">
      <alignment horizontal="center" vertical="center"/>
    </xf>
    <xf numFmtId="0" fontId="40" fillId="3" borderId="41" xfId="5" applyFont="1" applyFill="1" applyBorder="1"/>
    <xf numFmtId="0" fontId="31" fillId="0" borderId="7" xfId="5" applyFont="1" applyBorder="1" applyAlignment="1">
      <alignment horizontal="left" vertical="center"/>
    </xf>
    <xf numFmtId="0" fontId="31" fillId="0" borderId="8" xfId="5" applyFont="1" applyBorder="1" applyAlignment="1">
      <alignment horizontal="left" vertical="center"/>
    </xf>
    <xf numFmtId="0" fontId="31" fillId="0" borderId="40" xfId="5" applyFont="1" applyBorder="1" applyAlignment="1">
      <alignment horizontal="left" vertical="center"/>
    </xf>
    <xf numFmtId="0" fontId="31" fillId="0" borderId="42" xfId="5" applyFont="1" applyBorder="1" applyAlignment="1">
      <alignment horizontal="left" vertical="center"/>
    </xf>
    <xf numFmtId="0" fontId="31" fillId="0" borderId="0" xfId="5" applyFont="1" applyAlignment="1">
      <alignment horizontal="left" vertical="center"/>
    </xf>
    <xf numFmtId="0" fontId="31" fillId="0" borderId="38" xfId="5" applyFont="1" applyBorder="1" applyAlignment="1">
      <alignment horizontal="left" vertical="center"/>
    </xf>
  </cellXfs>
  <cellStyles count="6">
    <cellStyle name="Comma" xfId="1" builtinId="3"/>
    <cellStyle name="Currency" xfId="2" builtinId="4"/>
    <cellStyle name="Normal" xfId="0" builtinId="0"/>
    <cellStyle name="Normal 2" xfId="4" xr:uid="{00000000-0005-0000-0000-000003000000}"/>
    <cellStyle name="Normal 2 2" xfId="5" xr:uid="{00000000-0005-0000-0000-000004000000}"/>
    <cellStyle name="Percent" xfId="3" builtinId="5"/>
  </cellStyles>
  <dxfs count="14">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b val="0"/>
        <i val="0"/>
        <strike val="0"/>
        <color rgb="FFFFFF00"/>
      </font>
      <fill>
        <patternFill>
          <bgColor rgb="FFFF0000"/>
        </patternFill>
      </fill>
    </dxf>
    <dxf>
      <font>
        <color rgb="FFFF0000"/>
      </font>
      <fill>
        <patternFill patternType="gray0625">
          <fgColor rgb="FFFFFF99"/>
          <bgColor rgb="FFFFFF99"/>
        </patternFill>
      </fill>
    </dxf>
    <dxf>
      <font>
        <b val="0"/>
        <i val="0"/>
        <color rgb="FF0000FF"/>
      </font>
    </dxf>
    <dxf>
      <font>
        <b val="0"/>
        <i val="0"/>
        <color rgb="FF0000FF"/>
      </font>
    </dxf>
    <dxf>
      <font>
        <b val="0"/>
        <i val="0"/>
        <color rgb="FF0000FF"/>
      </font>
    </dxf>
    <dxf>
      <font>
        <b val="0"/>
        <i val="0"/>
        <color rgb="FF0000FF"/>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DFFDD"/>
      <color rgb="FFB9E1E2"/>
      <color rgb="FFF89D52"/>
      <color rgb="FFE5FFE5"/>
      <color rgb="FFE1EACE"/>
      <color rgb="FF808080"/>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uskey4\AppData\Local\Microsoft\Windows\INetCache\Content.Outlook\N2J0VU8M\Desktop%207-18-17\Update%20in%20Progress\Update%20in%20progress_WITH%20GL%20tabs_Marie%20test%206-7-17%20(Autosav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huskey4\Documents\Hu,%20Michael\Hu_NSF_DRAFT%205-2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huskey4\Documents\Liaw\DOE%20NNSA_March%2012,%202012\NNSA%20Draft%203-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K Budget"/>
      <sheetName val="TRAVEL"/>
      <sheetName val="SUPPLIES "/>
      <sheetName val="SUBCONTRACTS "/>
      <sheetName val="PARTICIPANT SUPPORT"/>
      <sheetName val="NIH Salary Cap (if applicable)"/>
      <sheetName val="INTERNAL Cumulative GL Budget"/>
      <sheetName val="INTERNAL non-PSC GL Budget"/>
      <sheetName val="INTERNAL PSC GL Budget"/>
      <sheetName val="INTERNAL Checklist"/>
    </sheetNames>
    <sheetDataSet>
      <sheetData sheetId="0">
        <row r="99">
          <cell r="G99" t="str">
            <v>Modified Total Direct Costs</v>
          </cell>
        </row>
        <row r="100">
          <cell r="G100" t="str">
            <v>Total Direct Costs</v>
          </cell>
        </row>
        <row r="101">
          <cell r="G101" t="str">
            <v>Total Federal Funds Allowable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K Budget"/>
      <sheetName val="Supplies"/>
      <sheetName val="Consortium"/>
      <sheetName val="GRA Health Ins"/>
      <sheetName val="GRA Tuition"/>
    </sheetNames>
    <sheetDataSet>
      <sheetData sheetId="0">
        <row r="73">
          <cell r="F73" t="str">
            <v>MTDC</v>
          </cell>
        </row>
        <row r="74">
          <cell r="F74" t="str">
            <v>TDC</v>
          </cell>
        </row>
        <row r="75">
          <cell r="F75" t="str">
            <v>TFFA</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K Budget"/>
      <sheetName val="SUPPLIES Detail"/>
      <sheetName val="TRAVEL Detail"/>
      <sheetName val="SUBCONTRACTS Detail"/>
    </sheetNames>
    <sheetDataSet>
      <sheetData sheetId="0">
        <row r="73">
          <cell r="F73" t="str">
            <v>MTDC</v>
          </cell>
        </row>
        <row r="74">
          <cell r="F74" t="str">
            <v>TDC</v>
          </cell>
        </row>
        <row r="75">
          <cell r="F75" t="str">
            <v>TFFA</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BU235"/>
  <sheetViews>
    <sheetView showZeros="0" tabSelected="1" topLeftCell="A70" zoomScale="130" zoomScaleNormal="130" zoomScalePageLayoutView="125" workbookViewId="0">
      <selection activeCell="F91" sqref="F91"/>
    </sheetView>
  </sheetViews>
  <sheetFormatPr defaultColWidth="8.88671875" defaultRowHeight="13.2" x14ac:dyDescent="0.25"/>
  <cols>
    <col min="1" max="1" width="3.109375" style="1" bestFit="1" customWidth="1"/>
    <col min="2" max="2" width="29.5546875" style="1" customWidth="1"/>
    <col min="3" max="3" width="7.5546875" style="1" customWidth="1"/>
    <col min="4" max="4" width="7.33203125" style="1" customWidth="1"/>
    <col min="5" max="5" width="7.109375" style="1" customWidth="1"/>
    <col min="6" max="8" width="7.44140625" style="1" customWidth="1"/>
    <col min="9" max="9" width="1.44140625" style="1" customWidth="1"/>
    <col min="10" max="12" width="11" style="1" customWidth="1"/>
    <col min="13" max="13" width="10.88671875" style="1" customWidth="1"/>
    <col min="14" max="14" width="9.33203125" customWidth="1"/>
    <col min="15" max="28" width="7.6640625" style="1" customWidth="1"/>
    <col min="29" max="16384" width="8.88671875" style="1"/>
  </cols>
  <sheetData>
    <row r="1" spans="1:65" ht="10.199999999999999" x14ac:dyDescent="0.2">
      <c r="B1" s="17" t="s">
        <v>33</v>
      </c>
      <c r="C1" s="17"/>
      <c r="D1" s="225" t="s">
        <v>120</v>
      </c>
      <c r="E1" s="225"/>
      <c r="F1" s="225"/>
      <c r="G1" s="225"/>
      <c r="H1" s="225"/>
      <c r="I1" s="225"/>
      <c r="J1" s="225"/>
      <c r="K1" s="225"/>
      <c r="L1" s="225"/>
      <c r="M1" s="232" t="s">
        <v>125</v>
      </c>
      <c r="N1" s="232"/>
      <c r="O1" s="130" t="s">
        <v>117</v>
      </c>
      <c r="P1" s="130"/>
      <c r="Q1" s="130"/>
      <c r="R1" s="130"/>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2"/>
      <c r="AR1" s="2"/>
    </row>
    <row r="2" spans="1:65" x14ac:dyDescent="0.2">
      <c r="B2" s="17" t="s">
        <v>0</v>
      </c>
      <c r="C2" s="17"/>
      <c r="D2" s="230" t="s">
        <v>121</v>
      </c>
      <c r="E2" s="230"/>
      <c r="F2" s="230"/>
      <c r="G2" s="230"/>
      <c r="H2" s="230"/>
      <c r="I2" s="230"/>
      <c r="J2" s="230"/>
      <c r="K2" s="231"/>
      <c r="L2" s="231"/>
      <c r="M2" s="2"/>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2"/>
      <c r="AR2" s="2"/>
    </row>
    <row r="3" spans="1:65" ht="23.25" customHeight="1" x14ac:dyDescent="0.2">
      <c r="B3" s="37" t="s">
        <v>25</v>
      </c>
      <c r="C3" s="37"/>
      <c r="D3" s="228" t="s">
        <v>122</v>
      </c>
      <c r="E3" s="229"/>
      <c r="F3" s="229"/>
      <c r="G3" s="229"/>
      <c r="H3" s="229"/>
      <c r="I3" s="229"/>
      <c r="J3" s="229"/>
      <c r="K3" s="229"/>
      <c r="L3" s="229"/>
      <c r="M3" s="128"/>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2"/>
      <c r="AR3" s="2"/>
      <c r="AS3" s="2"/>
      <c r="AT3" s="2"/>
      <c r="AU3" s="2"/>
      <c r="AV3" s="2"/>
      <c r="AW3" s="2"/>
      <c r="AX3" s="2"/>
      <c r="AY3" s="2"/>
      <c r="AZ3" s="2"/>
      <c r="BA3" s="2"/>
      <c r="BB3" s="2"/>
      <c r="BC3" s="2"/>
      <c r="BD3" s="2"/>
      <c r="BE3" s="2"/>
      <c r="BF3" s="2"/>
      <c r="BG3" s="2"/>
      <c r="BH3" s="2"/>
      <c r="BI3" s="2"/>
      <c r="BJ3" s="2"/>
      <c r="BK3" s="2"/>
      <c r="BL3" s="2"/>
      <c r="BM3" s="2"/>
    </row>
    <row r="4" spans="1:65" ht="5.25" customHeight="1" thickBot="1" x14ac:dyDescent="0.25">
      <c r="B4" s="37"/>
      <c r="C4" s="37"/>
      <c r="D4" s="128"/>
      <c r="E4" s="129"/>
      <c r="F4" s="129"/>
      <c r="G4" s="129"/>
      <c r="H4" s="129"/>
      <c r="I4" s="129"/>
      <c r="J4" s="129"/>
      <c r="K4" s="129"/>
      <c r="L4" s="129"/>
      <c r="M4" s="128"/>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2"/>
      <c r="AR4" s="2"/>
      <c r="AS4" s="2"/>
      <c r="AT4" s="2"/>
      <c r="AU4" s="2"/>
      <c r="AV4" s="2"/>
      <c r="AW4" s="2"/>
      <c r="AX4" s="2"/>
      <c r="AY4" s="2"/>
      <c r="AZ4" s="2"/>
      <c r="BA4" s="2"/>
      <c r="BB4" s="2"/>
      <c r="BC4" s="2"/>
      <c r="BD4" s="2"/>
      <c r="BE4" s="2"/>
      <c r="BF4" s="2"/>
      <c r="BG4" s="2"/>
      <c r="BH4" s="2"/>
      <c r="BI4" s="2"/>
      <c r="BJ4" s="2"/>
      <c r="BK4" s="2"/>
      <c r="BL4" s="2"/>
      <c r="BM4" s="2"/>
    </row>
    <row r="5" spans="1:65" ht="16.5" customHeight="1" thickBot="1" x14ac:dyDescent="0.3">
      <c r="B5" s="238" t="s">
        <v>113</v>
      </c>
      <c r="C5" s="239"/>
      <c r="D5" s="226">
        <v>45474</v>
      </c>
      <c r="E5" s="227"/>
      <c r="F5" s="223"/>
      <c r="G5" s="224" t="s">
        <v>112</v>
      </c>
      <c r="H5" s="222"/>
      <c r="I5"/>
      <c r="J5" s="221">
        <v>46411</v>
      </c>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2"/>
      <c r="AR5" s="2"/>
      <c r="AS5" s="2"/>
      <c r="AT5" s="2"/>
      <c r="AU5" s="2"/>
      <c r="AV5" s="2"/>
      <c r="AW5" s="2"/>
      <c r="AX5" s="2"/>
      <c r="AY5" s="2"/>
      <c r="AZ5" s="2"/>
      <c r="BA5" s="2"/>
      <c r="BB5" s="2"/>
      <c r="BC5" s="2"/>
      <c r="BD5" s="2"/>
      <c r="BE5" s="2"/>
      <c r="BF5" s="2"/>
      <c r="BG5" s="2"/>
      <c r="BH5" s="2"/>
      <c r="BI5" s="2"/>
      <c r="BJ5" s="2"/>
      <c r="BK5" s="2"/>
      <c r="BL5" s="2"/>
      <c r="BM5" s="2"/>
    </row>
    <row r="6" spans="1:65" ht="10.199999999999999" x14ac:dyDescent="0.2">
      <c r="B6" s="5" t="s">
        <v>115</v>
      </c>
      <c r="C6" s="5"/>
      <c r="D6" s="24">
        <v>0.03</v>
      </c>
      <c r="E6" s="2"/>
      <c r="F6" s="2"/>
      <c r="G6" s="2"/>
      <c r="H6" s="2"/>
      <c r="I6" s="20"/>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2"/>
      <c r="AR6" s="2"/>
      <c r="AS6" s="2"/>
      <c r="AT6" s="2"/>
      <c r="AU6" s="2"/>
      <c r="AV6" s="2"/>
      <c r="AW6" s="2"/>
      <c r="AX6" s="2"/>
      <c r="AY6" s="2"/>
      <c r="AZ6" s="2"/>
      <c r="BA6" s="2"/>
      <c r="BB6" s="2"/>
      <c r="BC6" s="2"/>
      <c r="BD6" s="2"/>
      <c r="BE6" s="2"/>
      <c r="BF6" s="2"/>
      <c r="BG6" s="2"/>
      <c r="BH6" s="2"/>
      <c r="BI6" s="2"/>
      <c r="BJ6" s="2"/>
      <c r="BK6" s="2"/>
      <c r="BL6" s="2"/>
      <c r="BM6" s="2"/>
    </row>
    <row r="7" spans="1:65" ht="10.199999999999999" x14ac:dyDescent="0.2">
      <c r="B7" s="124" t="s">
        <v>116</v>
      </c>
      <c r="C7" s="5"/>
      <c r="D7" s="122">
        <v>4.1000000000000002E-2</v>
      </c>
      <c r="E7" s="2"/>
      <c r="F7" s="2"/>
      <c r="G7" s="2"/>
      <c r="H7" s="2"/>
      <c r="I7" s="20"/>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2"/>
      <c r="AR7" s="2"/>
      <c r="AS7" s="2"/>
      <c r="AT7" s="2"/>
      <c r="AU7" s="2"/>
      <c r="AV7" s="2"/>
      <c r="AW7" s="2"/>
      <c r="AX7" s="2"/>
      <c r="AY7" s="2"/>
      <c r="AZ7" s="2"/>
      <c r="BA7" s="2"/>
      <c r="BB7" s="2"/>
      <c r="BC7" s="2"/>
      <c r="BD7" s="2"/>
      <c r="BE7" s="2"/>
      <c r="BF7" s="2"/>
      <c r="BG7" s="2"/>
      <c r="BH7" s="2"/>
      <c r="BI7" s="2"/>
      <c r="BJ7" s="2"/>
      <c r="BK7" s="2"/>
      <c r="BL7" s="2"/>
      <c r="BM7" s="2"/>
    </row>
    <row r="8" spans="1:65" ht="10.199999999999999" x14ac:dyDescent="0.2">
      <c r="B8" s="5" t="s">
        <v>37</v>
      </c>
      <c r="C8" s="5"/>
      <c r="D8" s="24">
        <v>0.08</v>
      </c>
      <c r="E8" s="2"/>
      <c r="F8" s="2"/>
      <c r="G8" s="2"/>
      <c r="H8" s="2"/>
      <c r="I8" s="20"/>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2"/>
      <c r="AR8" s="2"/>
      <c r="AS8" s="2"/>
      <c r="AT8" s="2"/>
      <c r="AU8" s="2"/>
      <c r="AV8" s="2"/>
      <c r="AW8" s="2"/>
      <c r="AX8" s="2"/>
      <c r="AY8" s="2"/>
      <c r="AZ8" s="2"/>
      <c r="BA8" s="2"/>
      <c r="BB8" s="2"/>
      <c r="BC8" s="2"/>
      <c r="BD8" s="2"/>
      <c r="BE8" s="2"/>
      <c r="BF8" s="2"/>
      <c r="BG8" s="2"/>
      <c r="BH8" s="2"/>
      <c r="BI8" s="2"/>
      <c r="BJ8" s="2"/>
      <c r="BK8" s="2"/>
      <c r="BL8" s="2"/>
      <c r="BM8" s="2"/>
    </row>
    <row r="9" spans="1:65" ht="13.5" customHeight="1" x14ac:dyDescent="0.2">
      <c r="B9" s="5" t="s">
        <v>2</v>
      </c>
      <c r="C9" s="5"/>
      <c r="D9" s="24">
        <v>0.02</v>
      </c>
      <c r="E9" s="2"/>
      <c r="F9" s="2"/>
      <c r="G9" s="2"/>
      <c r="H9" s="2"/>
      <c r="J9" s="120"/>
      <c r="K9" s="120"/>
      <c r="L9" s="120"/>
      <c r="M9" s="120"/>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2"/>
      <c r="AR9" s="2"/>
      <c r="AS9" s="2"/>
      <c r="AT9" s="2"/>
      <c r="AU9" s="2"/>
      <c r="AV9" s="2"/>
      <c r="AW9" s="2"/>
      <c r="AX9" s="2"/>
      <c r="AY9" s="2"/>
      <c r="AZ9" s="2"/>
      <c r="BA9" s="2"/>
      <c r="BB9" s="2"/>
      <c r="BC9" s="2"/>
      <c r="BD9" s="2"/>
      <c r="BE9" s="2"/>
      <c r="BF9" s="2"/>
      <c r="BG9" s="2"/>
      <c r="BH9" s="2"/>
      <c r="BI9" s="2"/>
      <c r="BJ9" s="2"/>
      <c r="BK9" s="2"/>
      <c r="BL9" s="2"/>
      <c r="BM9" s="2"/>
    </row>
    <row r="10" spans="1:65" ht="33.75" customHeight="1" x14ac:dyDescent="0.2">
      <c r="A10" s="95" t="s">
        <v>12</v>
      </c>
      <c r="B10" s="22" t="s">
        <v>13</v>
      </c>
      <c r="C10" s="135" t="s">
        <v>118</v>
      </c>
      <c r="D10" s="138" t="s">
        <v>107</v>
      </c>
      <c r="E10" s="136" t="s">
        <v>4</v>
      </c>
      <c r="F10" s="137" t="s">
        <v>106</v>
      </c>
      <c r="G10" s="134" t="s">
        <v>75</v>
      </c>
      <c r="H10" s="106" t="s">
        <v>76</v>
      </c>
      <c r="J10" s="32" t="s">
        <v>31</v>
      </c>
      <c r="K10" s="32" t="s">
        <v>10</v>
      </c>
      <c r="L10" s="32" t="s">
        <v>30</v>
      </c>
      <c r="M10" s="28" t="s">
        <v>11</v>
      </c>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2"/>
      <c r="AR10" s="2"/>
      <c r="AS10" s="2"/>
      <c r="AT10" s="2"/>
      <c r="AU10" s="2"/>
      <c r="AV10" s="2"/>
      <c r="AW10" s="2"/>
      <c r="AX10" s="2"/>
      <c r="AY10" s="2"/>
      <c r="AZ10" s="2"/>
      <c r="BA10" s="2"/>
      <c r="BB10" s="2"/>
      <c r="BC10" s="2"/>
      <c r="BD10" s="2"/>
      <c r="BE10" s="2"/>
      <c r="BF10" s="2"/>
      <c r="BG10" s="2"/>
      <c r="BH10" s="2"/>
      <c r="BI10" s="2"/>
      <c r="BJ10" s="2"/>
      <c r="BK10" s="2"/>
      <c r="BL10" s="2"/>
      <c r="BM10" s="2"/>
    </row>
    <row r="11" spans="1:65" ht="10.199999999999999" x14ac:dyDescent="0.2">
      <c r="A11" s="123" t="s">
        <v>111</v>
      </c>
      <c r="B11" s="2" t="s">
        <v>126</v>
      </c>
      <c r="C11" s="140" t="s">
        <v>114</v>
      </c>
      <c r="D11" s="139">
        <v>100000</v>
      </c>
      <c r="E11" s="6">
        <v>9</v>
      </c>
      <c r="F11" s="19">
        <v>0.5</v>
      </c>
      <c r="G11" s="19">
        <v>0.5</v>
      </c>
      <c r="H11" s="19">
        <v>0.5</v>
      </c>
      <c r="J11" s="160">
        <f t="shared" ref="J11:J20" si="0">ROUND(IF(F11="",0,D11/E11)*F11,0)</f>
        <v>5556</v>
      </c>
      <c r="K11" s="160">
        <f t="shared" ref="K11:K20" si="1">ROUND(IF(G11="",0,(($D11*(1+IF(A11="no",0,IF(C11="UTK",$D$6,$D$7)))/$E11*G11))),0)</f>
        <v>5722</v>
      </c>
      <c r="L11" s="160">
        <f t="shared" ref="L11:L20" si="2">ROUND(IF(H11="",0,$D11*(1+IF($A11="No",0,IF($C11="UTK",$D$6,$D$7)))^2/$E11*H11),0)</f>
        <v>5894</v>
      </c>
      <c r="M11" s="160">
        <f t="shared" ref="M11:M21" si="3">SUM(J11:L11)</f>
        <v>17172</v>
      </c>
      <c r="N11" s="119"/>
      <c r="O11" s="121"/>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2"/>
      <c r="AR11" s="2"/>
      <c r="AS11" s="2"/>
      <c r="AT11" s="2"/>
      <c r="AU11" s="2"/>
      <c r="AV11" s="2"/>
      <c r="AW11" s="2"/>
      <c r="AX11" s="2"/>
      <c r="AY11" s="2"/>
      <c r="AZ11" s="2"/>
      <c r="BA11" s="2"/>
      <c r="BB11" s="2"/>
      <c r="BC11" s="2"/>
      <c r="BD11" s="2"/>
      <c r="BE11" s="2"/>
      <c r="BF11" s="2"/>
      <c r="BG11" s="2"/>
      <c r="BH11" s="2"/>
      <c r="BI11" s="2"/>
      <c r="BJ11" s="2"/>
      <c r="BK11" s="2"/>
      <c r="BL11" s="2"/>
      <c r="BM11" s="2"/>
    </row>
    <row r="12" spans="1:65" ht="10.199999999999999" x14ac:dyDescent="0.2">
      <c r="A12" s="123" t="s">
        <v>111</v>
      </c>
      <c r="B12" s="2" t="s">
        <v>123</v>
      </c>
      <c r="C12" s="140" t="s">
        <v>114</v>
      </c>
      <c r="D12" s="139">
        <v>150000</v>
      </c>
      <c r="E12" s="6">
        <v>9</v>
      </c>
      <c r="F12" s="19">
        <v>0.5</v>
      </c>
      <c r="G12" s="19">
        <v>0.5</v>
      </c>
      <c r="H12" s="19">
        <v>0.5</v>
      </c>
      <c r="J12" s="160">
        <f t="shared" si="0"/>
        <v>8333</v>
      </c>
      <c r="K12" s="160">
        <f t="shared" si="1"/>
        <v>8583</v>
      </c>
      <c r="L12" s="160">
        <f t="shared" si="2"/>
        <v>8841</v>
      </c>
      <c r="M12" s="160">
        <f t="shared" si="3"/>
        <v>25757</v>
      </c>
      <c r="N12" s="119"/>
      <c r="O12" s="121"/>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2"/>
      <c r="AR12" s="2"/>
      <c r="AS12" s="2"/>
      <c r="AT12" s="2"/>
      <c r="AU12" s="2"/>
      <c r="AV12" s="2"/>
      <c r="AW12" s="2"/>
      <c r="AX12" s="2"/>
      <c r="AY12" s="2"/>
      <c r="AZ12" s="2"/>
      <c r="BA12" s="2"/>
      <c r="BB12" s="2"/>
      <c r="BC12" s="2"/>
      <c r="BD12" s="2"/>
      <c r="BE12" s="2"/>
      <c r="BF12" s="2"/>
      <c r="BG12" s="2"/>
      <c r="BH12" s="2"/>
      <c r="BI12" s="2"/>
      <c r="BJ12" s="2"/>
      <c r="BK12" s="2"/>
      <c r="BL12" s="2"/>
      <c r="BM12" s="2"/>
    </row>
    <row r="13" spans="1:65" ht="10.199999999999999" x14ac:dyDescent="0.2">
      <c r="A13" s="123" t="s">
        <v>111</v>
      </c>
      <c r="B13" s="2"/>
      <c r="C13" s="140" t="s">
        <v>114</v>
      </c>
      <c r="D13" s="139"/>
      <c r="E13" s="6"/>
      <c r="F13" s="19"/>
      <c r="G13" s="19"/>
      <c r="H13" s="19"/>
      <c r="J13" s="160">
        <f t="shared" si="0"/>
        <v>0</v>
      </c>
      <c r="K13" s="160">
        <f t="shared" si="1"/>
        <v>0</v>
      </c>
      <c r="L13" s="160">
        <f t="shared" si="2"/>
        <v>0</v>
      </c>
      <c r="M13" s="160">
        <f t="shared" si="3"/>
        <v>0</v>
      </c>
      <c r="N13" s="119"/>
      <c r="O13" s="121"/>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2"/>
      <c r="AR13" s="2"/>
      <c r="AS13" s="2"/>
      <c r="AT13" s="2"/>
      <c r="AU13" s="2"/>
      <c r="AV13" s="2"/>
      <c r="AW13" s="2"/>
      <c r="AX13" s="2"/>
      <c r="AY13" s="2"/>
      <c r="AZ13" s="2"/>
      <c r="BA13" s="2"/>
      <c r="BB13" s="2"/>
      <c r="BC13" s="2"/>
      <c r="BD13" s="2"/>
      <c r="BE13" s="2"/>
      <c r="BF13" s="2"/>
      <c r="BG13" s="2"/>
      <c r="BH13" s="2"/>
      <c r="BI13" s="2"/>
      <c r="BJ13" s="2"/>
      <c r="BK13" s="2"/>
      <c r="BL13" s="2"/>
      <c r="BM13" s="2"/>
    </row>
    <row r="14" spans="1:65" ht="10.199999999999999" x14ac:dyDescent="0.2">
      <c r="A14" s="123" t="s">
        <v>111</v>
      </c>
      <c r="B14" s="2"/>
      <c r="C14" s="140" t="s">
        <v>114</v>
      </c>
      <c r="D14" s="139"/>
      <c r="E14" s="6"/>
      <c r="F14" s="19"/>
      <c r="G14" s="19"/>
      <c r="H14" s="19"/>
      <c r="J14" s="160">
        <f t="shared" si="0"/>
        <v>0</v>
      </c>
      <c r="K14" s="160">
        <f t="shared" si="1"/>
        <v>0</v>
      </c>
      <c r="L14" s="160">
        <f t="shared" si="2"/>
        <v>0</v>
      </c>
      <c r="M14" s="160">
        <f t="shared" si="3"/>
        <v>0</v>
      </c>
      <c r="N14" s="119"/>
      <c r="O14" s="121"/>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2"/>
      <c r="AR14" s="2"/>
      <c r="AS14" s="2"/>
      <c r="AT14" s="2"/>
      <c r="AU14" s="2"/>
      <c r="AV14" s="2"/>
      <c r="AW14" s="2"/>
      <c r="AX14" s="2"/>
      <c r="AY14" s="2"/>
      <c r="AZ14" s="2"/>
      <c r="BA14" s="2"/>
      <c r="BB14" s="2"/>
      <c r="BC14" s="2"/>
      <c r="BD14" s="2"/>
      <c r="BE14" s="2"/>
      <c r="BF14" s="2"/>
      <c r="BG14" s="2"/>
      <c r="BH14" s="2"/>
      <c r="BI14" s="2"/>
      <c r="BJ14" s="2"/>
      <c r="BK14" s="2"/>
      <c r="BL14" s="2"/>
      <c r="BM14" s="2"/>
    </row>
    <row r="15" spans="1:65" ht="10.199999999999999" x14ac:dyDescent="0.2">
      <c r="A15" s="123" t="s">
        <v>111</v>
      </c>
      <c r="B15" s="2"/>
      <c r="C15" s="140" t="s">
        <v>114</v>
      </c>
      <c r="D15" s="139"/>
      <c r="E15" s="6"/>
      <c r="F15" s="19"/>
      <c r="G15" s="19"/>
      <c r="H15" s="19"/>
      <c r="J15" s="160">
        <f t="shared" si="0"/>
        <v>0</v>
      </c>
      <c r="K15" s="160">
        <f t="shared" si="1"/>
        <v>0</v>
      </c>
      <c r="L15" s="160">
        <f t="shared" si="2"/>
        <v>0</v>
      </c>
      <c r="M15" s="160">
        <f t="shared" si="3"/>
        <v>0</v>
      </c>
      <c r="N15" s="119"/>
      <c r="O15" s="121"/>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2"/>
      <c r="AR15" s="2"/>
      <c r="AS15" s="2"/>
      <c r="AT15" s="2"/>
      <c r="AU15" s="2"/>
      <c r="AV15" s="2"/>
      <c r="AW15" s="2"/>
      <c r="AX15" s="2"/>
      <c r="AY15" s="2"/>
      <c r="AZ15" s="2"/>
      <c r="BA15" s="2"/>
      <c r="BB15" s="2"/>
      <c r="BC15" s="2"/>
      <c r="BD15" s="2"/>
      <c r="BE15" s="2"/>
      <c r="BF15" s="2"/>
      <c r="BG15" s="2"/>
      <c r="BH15" s="2"/>
      <c r="BI15" s="2"/>
      <c r="BJ15" s="2"/>
      <c r="BK15" s="2"/>
      <c r="BL15" s="2"/>
      <c r="BM15" s="2"/>
    </row>
    <row r="16" spans="1:65" ht="10.199999999999999" x14ac:dyDescent="0.2">
      <c r="A16" s="123" t="s">
        <v>111</v>
      </c>
      <c r="B16" s="2"/>
      <c r="C16" s="140" t="s">
        <v>114</v>
      </c>
      <c r="D16" s="139"/>
      <c r="E16" s="6"/>
      <c r="F16" s="19"/>
      <c r="G16" s="19"/>
      <c r="H16" s="19"/>
      <c r="J16" s="160">
        <f t="shared" si="0"/>
        <v>0</v>
      </c>
      <c r="K16" s="160">
        <f t="shared" si="1"/>
        <v>0</v>
      </c>
      <c r="L16" s="160">
        <f t="shared" si="2"/>
        <v>0</v>
      </c>
      <c r="M16" s="160">
        <f t="shared" si="3"/>
        <v>0</v>
      </c>
      <c r="N16" s="119"/>
      <c r="O16" s="121"/>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2"/>
      <c r="AR16" s="2"/>
      <c r="AS16" s="2"/>
      <c r="AT16" s="2"/>
      <c r="AU16" s="2"/>
      <c r="AV16" s="2"/>
      <c r="AW16" s="2"/>
      <c r="AX16" s="2"/>
      <c r="AY16" s="2"/>
      <c r="AZ16" s="2"/>
      <c r="BA16" s="2"/>
      <c r="BB16" s="2"/>
      <c r="BC16" s="2"/>
      <c r="BD16" s="2"/>
      <c r="BE16" s="2"/>
      <c r="BF16" s="2"/>
      <c r="BG16" s="2"/>
      <c r="BH16" s="2"/>
      <c r="BI16" s="2"/>
      <c r="BJ16" s="2"/>
      <c r="BK16" s="2"/>
      <c r="BL16" s="2"/>
      <c r="BM16" s="2"/>
    </row>
    <row r="17" spans="1:65" ht="10.199999999999999" x14ac:dyDescent="0.2">
      <c r="A17" s="123" t="s">
        <v>111</v>
      </c>
      <c r="B17" s="2"/>
      <c r="C17" s="140" t="s">
        <v>114</v>
      </c>
      <c r="D17" s="139"/>
      <c r="E17" s="6"/>
      <c r="F17" s="19"/>
      <c r="G17" s="19"/>
      <c r="H17" s="19"/>
      <c r="J17" s="160">
        <f t="shared" si="0"/>
        <v>0</v>
      </c>
      <c r="K17" s="160">
        <f t="shared" si="1"/>
        <v>0</v>
      </c>
      <c r="L17" s="160">
        <f t="shared" si="2"/>
        <v>0</v>
      </c>
      <c r="M17" s="160">
        <f t="shared" si="3"/>
        <v>0</v>
      </c>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2"/>
      <c r="AR17" s="2"/>
      <c r="AS17" s="2"/>
      <c r="AT17" s="2"/>
      <c r="AU17" s="2"/>
      <c r="AV17" s="2"/>
      <c r="AW17" s="2"/>
      <c r="AX17" s="2"/>
      <c r="AY17" s="2"/>
      <c r="AZ17" s="2"/>
      <c r="BA17" s="2"/>
      <c r="BB17" s="2"/>
      <c r="BC17" s="2"/>
      <c r="BD17" s="2"/>
      <c r="BE17" s="2"/>
      <c r="BF17" s="2"/>
      <c r="BG17" s="2"/>
      <c r="BH17" s="2"/>
      <c r="BI17" s="2"/>
      <c r="BJ17" s="2"/>
      <c r="BK17" s="2"/>
      <c r="BL17" s="2"/>
      <c r="BM17" s="2"/>
    </row>
    <row r="18" spans="1:65" ht="10.199999999999999" x14ac:dyDescent="0.2">
      <c r="A18" s="123" t="s">
        <v>111</v>
      </c>
      <c r="B18" s="2"/>
      <c r="C18" s="140" t="s">
        <v>114</v>
      </c>
      <c r="D18" s="139"/>
      <c r="E18" s="6"/>
      <c r="F18" s="19"/>
      <c r="G18" s="19"/>
      <c r="H18" s="19"/>
      <c r="J18" s="160">
        <f t="shared" si="0"/>
        <v>0</v>
      </c>
      <c r="K18" s="160">
        <f t="shared" si="1"/>
        <v>0</v>
      </c>
      <c r="L18" s="160">
        <f t="shared" si="2"/>
        <v>0</v>
      </c>
      <c r="M18" s="160">
        <f t="shared" si="3"/>
        <v>0</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2"/>
      <c r="AR18" s="2"/>
      <c r="AS18" s="2"/>
      <c r="AT18" s="2"/>
      <c r="AU18" s="2"/>
      <c r="AV18" s="2"/>
      <c r="AW18" s="2"/>
      <c r="AX18" s="2"/>
      <c r="AY18" s="2"/>
      <c r="AZ18" s="2"/>
      <c r="BA18" s="2"/>
      <c r="BB18" s="2"/>
      <c r="BC18" s="2"/>
      <c r="BD18" s="2"/>
      <c r="BE18" s="2"/>
      <c r="BF18" s="2"/>
      <c r="BG18" s="2"/>
      <c r="BH18" s="2"/>
      <c r="BI18" s="2"/>
      <c r="BJ18" s="2"/>
      <c r="BK18" s="2"/>
      <c r="BL18" s="2"/>
      <c r="BM18" s="2"/>
    </row>
    <row r="19" spans="1:65" ht="10.199999999999999" x14ac:dyDescent="0.2">
      <c r="A19" s="123" t="s">
        <v>111</v>
      </c>
      <c r="B19" s="2"/>
      <c r="C19" s="140" t="s">
        <v>114</v>
      </c>
      <c r="D19" s="139"/>
      <c r="E19" s="6"/>
      <c r="F19" s="19"/>
      <c r="G19" s="19"/>
      <c r="H19" s="19"/>
      <c r="J19" s="160">
        <f t="shared" si="0"/>
        <v>0</v>
      </c>
      <c r="K19" s="160">
        <f t="shared" si="1"/>
        <v>0</v>
      </c>
      <c r="L19" s="160">
        <f t="shared" si="2"/>
        <v>0</v>
      </c>
      <c r="M19" s="160">
        <f t="shared" si="3"/>
        <v>0</v>
      </c>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2"/>
      <c r="AR19" s="2"/>
      <c r="AS19" s="2"/>
      <c r="AT19" s="2"/>
      <c r="AU19" s="2"/>
      <c r="AV19" s="2"/>
      <c r="AW19" s="2"/>
      <c r="AX19" s="2"/>
      <c r="AY19" s="2"/>
      <c r="AZ19" s="2"/>
      <c r="BA19" s="2"/>
      <c r="BB19" s="2"/>
      <c r="BC19" s="2"/>
      <c r="BD19" s="2"/>
      <c r="BE19" s="2"/>
      <c r="BF19" s="2"/>
      <c r="BG19" s="2"/>
      <c r="BH19" s="2"/>
      <c r="BI19" s="2"/>
      <c r="BJ19" s="2"/>
      <c r="BK19" s="2"/>
      <c r="BL19" s="2"/>
      <c r="BM19" s="2"/>
    </row>
    <row r="20" spans="1:65" ht="10.199999999999999" x14ac:dyDescent="0.2">
      <c r="A20" s="123" t="s">
        <v>111</v>
      </c>
      <c r="B20" s="2"/>
      <c r="C20" s="141" t="s">
        <v>114</v>
      </c>
      <c r="D20" s="139"/>
      <c r="E20" s="6"/>
      <c r="F20" s="19"/>
      <c r="G20" s="19"/>
      <c r="H20" s="19"/>
      <c r="J20" s="160">
        <f t="shared" si="0"/>
        <v>0</v>
      </c>
      <c r="K20" s="160">
        <f t="shared" si="1"/>
        <v>0</v>
      </c>
      <c r="L20" s="160">
        <f t="shared" si="2"/>
        <v>0</v>
      </c>
      <c r="M20" s="160">
        <f t="shared" si="3"/>
        <v>0</v>
      </c>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2"/>
      <c r="AR20" s="2"/>
      <c r="AS20" s="2"/>
      <c r="AT20" s="2"/>
      <c r="AU20" s="2"/>
      <c r="AV20" s="2"/>
      <c r="AW20" s="2"/>
      <c r="AX20" s="2"/>
      <c r="AY20" s="2"/>
      <c r="AZ20" s="2"/>
      <c r="BA20" s="2"/>
      <c r="BB20" s="2"/>
      <c r="BC20" s="2"/>
      <c r="BD20" s="2"/>
      <c r="BE20" s="2"/>
      <c r="BF20" s="2"/>
      <c r="BG20" s="2"/>
      <c r="BH20" s="2"/>
      <c r="BI20" s="2"/>
      <c r="BJ20" s="2"/>
      <c r="BK20" s="2"/>
      <c r="BL20" s="2"/>
      <c r="BM20" s="2"/>
    </row>
    <row r="21" spans="1:65" ht="13.5" customHeight="1" x14ac:dyDescent="0.2">
      <c r="A21" s="241" t="s">
        <v>96</v>
      </c>
      <c r="B21" s="241"/>
      <c r="C21" s="241"/>
      <c r="D21" s="241"/>
      <c r="E21" s="241"/>
      <c r="F21" s="241"/>
      <c r="G21" s="241"/>
      <c r="H21" s="241"/>
      <c r="J21" s="83">
        <f>SUM(J11:J20)</f>
        <v>13889</v>
      </c>
      <c r="K21" s="83">
        <f>SUM(K11:K20)</f>
        <v>14305</v>
      </c>
      <c r="L21" s="84">
        <f t="shared" ref="L21" si="4">SUM(L11:L20)</f>
        <v>14735</v>
      </c>
      <c r="M21" s="84">
        <f t="shared" si="3"/>
        <v>42929</v>
      </c>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2"/>
      <c r="AR21" s="2"/>
      <c r="AS21" s="2"/>
      <c r="AT21" s="2"/>
      <c r="AU21" s="2"/>
      <c r="AV21" s="2"/>
      <c r="AW21" s="2"/>
      <c r="AX21" s="2"/>
      <c r="AY21" s="2"/>
      <c r="AZ21" s="2"/>
      <c r="BA21" s="2"/>
      <c r="BB21" s="2"/>
      <c r="BC21" s="2"/>
      <c r="BD21" s="2"/>
      <c r="BE21" s="2"/>
      <c r="BF21" s="2"/>
      <c r="BG21" s="2"/>
      <c r="BH21" s="2"/>
      <c r="BI21" s="2"/>
      <c r="BJ21" s="2"/>
      <c r="BK21" s="2"/>
      <c r="BL21" s="2"/>
      <c r="BM21" s="2"/>
    </row>
    <row r="22" spans="1:65" ht="2.25" customHeight="1" x14ac:dyDescent="0.2">
      <c r="A22" s="127"/>
      <c r="B22" s="127"/>
      <c r="C22" s="127"/>
      <c r="D22" s="127"/>
      <c r="E22" s="127"/>
      <c r="F22" s="127"/>
      <c r="G22" s="127"/>
      <c r="H22" s="127"/>
      <c r="J22" s="83"/>
      <c r="K22" s="83"/>
      <c r="L22" s="84"/>
      <c r="M22" s="84"/>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2"/>
      <c r="AR22" s="2"/>
      <c r="AS22" s="2"/>
      <c r="AT22" s="2"/>
      <c r="AU22" s="2"/>
      <c r="AV22" s="2"/>
      <c r="AW22" s="2"/>
      <c r="AX22" s="2"/>
      <c r="AY22" s="2"/>
      <c r="AZ22" s="2"/>
      <c r="BA22" s="2"/>
      <c r="BB22" s="2"/>
      <c r="BC22" s="2"/>
      <c r="BD22" s="2"/>
      <c r="BE22" s="2"/>
      <c r="BF22" s="2"/>
      <c r="BG22" s="2"/>
      <c r="BH22" s="2"/>
      <c r="BI22" s="2"/>
      <c r="BJ22" s="2"/>
      <c r="BK22" s="2"/>
      <c r="BL22" s="2"/>
      <c r="BM22" s="2"/>
    </row>
    <row r="23" spans="1:65" ht="33.75" customHeight="1" x14ac:dyDescent="0.2">
      <c r="A23" s="95" t="s">
        <v>14</v>
      </c>
      <c r="B23" s="22" t="s">
        <v>15</v>
      </c>
      <c r="C23" s="143"/>
      <c r="D23" s="134" t="s">
        <v>57</v>
      </c>
      <c r="E23" s="103" t="s">
        <v>59</v>
      </c>
      <c r="F23" s="104" t="s">
        <v>106</v>
      </c>
      <c r="G23" s="106" t="s">
        <v>75</v>
      </c>
      <c r="H23" s="106" t="s">
        <v>76</v>
      </c>
      <c r="J23" s="28"/>
      <c r="K23" s="28"/>
      <c r="L23" s="28"/>
      <c r="M23" s="28"/>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2"/>
      <c r="AR23" s="2"/>
      <c r="AS23" s="2"/>
      <c r="AT23" s="2"/>
      <c r="AU23" s="2"/>
      <c r="AV23" s="2"/>
      <c r="AW23" s="2"/>
      <c r="AX23" s="2"/>
      <c r="AY23" s="2"/>
      <c r="AZ23" s="2"/>
      <c r="BA23" s="2"/>
      <c r="BB23" s="2"/>
      <c r="BC23" s="2"/>
      <c r="BD23" s="2"/>
      <c r="BE23" s="2"/>
      <c r="BF23" s="2"/>
      <c r="BG23" s="2"/>
      <c r="BH23" s="2"/>
      <c r="BI23" s="2"/>
      <c r="BJ23" s="2"/>
      <c r="BK23" s="2"/>
      <c r="BL23" s="2"/>
      <c r="BM23" s="2"/>
    </row>
    <row r="24" spans="1:65" ht="10.199999999999999" x14ac:dyDescent="0.2">
      <c r="A24" s="123" t="s">
        <v>111</v>
      </c>
      <c r="B24" s="2" t="s">
        <v>73</v>
      </c>
      <c r="C24" s="147"/>
      <c r="D24" s="142">
        <f>55000/12</f>
        <v>4583.33</v>
      </c>
      <c r="E24" s="11">
        <v>1</v>
      </c>
      <c r="F24" s="38">
        <v>12</v>
      </c>
      <c r="G24" s="38">
        <v>12</v>
      </c>
      <c r="H24" s="38">
        <v>12</v>
      </c>
      <c r="J24" s="160">
        <f t="shared" ref="J24:J36" si="5">ROUND(IF(F24="",0,D24*E24)*F24,0)</f>
        <v>55000</v>
      </c>
      <c r="K24" s="161">
        <f t="shared" ref="K24:K36" si="6">ROUND(IF(G24="",0,(($D24*(1+IF(A24="no",0,$D$6)))*G24*E24)),0)</f>
        <v>56650</v>
      </c>
      <c r="L24" s="161">
        <f t="shared" ref="L24:L36" si="7">ROUND(IF(H24="",0,((($D24*(1+IF(A24="no",0,$D$6))^2)*H24*E24))),0)</f>
        <v>58349</v>
      </c>
      <c r="M24" s="161">
        <f t="shared" ref="M24:M38" si="8">SUM(J24:L24)</f>
        <v>169999</v>
      </c>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2"/>
      <c r="AR24" s="2"/>
      <c r="AS24" s="2"/>
      <c r="AT24" s="2"/>
      <c r="AU24" s="2"/>
      <c r="AV24" s="2"/>
      <c r="AW24" s="2"/>
      <c r="AX24" s="2"/>
      <c r="AY24" s="2"/>
      <c r="AZ24" s="2"/>
      <c r="BA24" s="2"/>
      <c r="BB24" s="2"/>
      <c r="BC24" s="2"/>
      <c r="BD24" s="2"/>
      <c r="BE24" s="2"/>
      <c r="BF24" s="2"/>
      <c r="BG24" s="2"/>
      <c r="BH24" s="2"/>
      <c r="BI24" s="2"/>
      <c r="BJ24" s="2"/>
      <c r="BK24" s="2"/>
      <c r="BL24" s="2"/>
      <c r="BM24" s="2"/>
    </row>
    <row r="25" spans="1:65" ht="10.199999999999999" x14ac:dyDescent="0.2">
      <c r="A25" s="123" t="s">
        <v>111</v>
      </c>
      <c r="B25" s="2" t="s">
        <v>73</v>
      </c>
      <c r="C25" s="147"/>
      <c r="D25" s="142"/>
      <c r="E25" s="11"/>
      <c r="F25" s="38"/>
      <c r="G25" s="38"/>
      <c r="H25" s="38"/>
      <c r="J25" s="160">
        <f t="shared" si="5"/>
        <v>0</v>
      </c>
      <c r="K25" s="161">
        <f t="shared" si="6"/>
        <v>0</v>
      </c>
      <c r="L25" s="161">
        <f t="shared" si="7"/>
        <v>0</v>
      </c>
      <c r="M25" s="161">
        <f t="shared" si="8"/>
        <v>0</v>
      </c>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2"/>
      <c r="AR25" s="2"/>
      <c r="AS25" s="2"/>
      <c r="AT25" s="2"/>
      <c r="AU25" s="2"/>
      <c r="AV25" s="2"/>
      <c r="AW25" s="2"/>
      <c r="AX25" s="2"/>
      <c r="AY25" s="2"/>
      <c r="AZ25" s="2"/>
      <c r="BA25" s="2"/>
      <c r="BB25" s="2"/>
      <c r="BC25" s="2"/>
      <c r="BD25" s="2"/>
      <c r="BE25" s="2"/>
      <c r="BF25" s="2"/>
      <c r="BG25" s="2"/>
      <c r="BH25" s="2"/>
      <c r="BI25" s="2"/>
      <c r="BJ25" s="2"/>
      <c r="BK25" s="2"/>
      <c r="BL25" s="2"/>
      <c r="BM25" s="2"/>
    </row>
    <row r="26" spans="1:65" ht="10.199999999999999" x14ac:dyDescent="0.2">
      <c r="A26" s="123" t="s">
        <v>111</v>
      </c>
      <c r="B26" s="2" t="s">
        <v>73</v>
      </c>
      <c r="C26" s="147"/>
      <c r="D26" s="142"/>
      <c r="E26" s="11"/>
      <c r="F26" s="38"/>
      <c r="G26" s="38"/>
      <c r="H26" s="38"/>
      <c r="J26" s="160">
        <f t="shared" si="5"/>
        <v>0</v>
      </c>
      <c r="K26" s="161">
        <f t="shared" si="6"/>
        <v>0</v>
      </c>
      <c r="L26" s="161">
        <f t="shared" si="7"/>
        <v>0</v>
      </c>
      <c r="M26" s="161">
        <f t="shared" si="8"/>
        <v>0</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2"/>
      <c r="AR26" s="2"/>
      <c r="AS26" s="2"/>
      <c r="AT26" s="2"/>
      <c r="AU26" s="2"/>
      <c r="AV26" s="2"/>
      <c r="AW26" s="2"/>
      <c r="AX26" s="2"/>
      <c r="AY26" s="2"/>
      <c r="AZ26" s="2"/>
      <c r="BA26" s="2"/>
      <c r="BB26" s="2"/>
      <c r="BC26" s="2"/>
      <c r="BD26" s="2"/>
      <c r="BE26" s="2"/>
      <c r="BF26" s="2"/>
      <c r="BG26" s="2"/>
      <c r="BH26" s="2"/>
      <c r="BI26" s="2"/>
      <c r="BJ26" s="2"/>
      <c r="BK26" s="2"/>
      <c r="BL26" s="2"/>
      <c r="BM26" s="2"/>
    </row>
    <row r="27" spans="1:65" ht="10.199999999999999" x14ac:dyDescent="0.2">
      <c r="A27" s="123" t="s">
        <v>111</v>
      </c>
      <c r="B27" s="2" t="s">
        <v>77</v>
      </c>
      <c r="C27" s="147"/>
      <c r="D27" s="142"/>
      <c r="E27" s="11"/>
      <c r="F27" s="38"/>
      <c r="G27" s="38"/>
      <c r="H27" s="38"/>
      <c r="J27" s="160">
        <f t="shared" si="5"/>
        <v>0</v>
      </c>
      <c r="K27" s="161">
        <f t="shared" si="6"/>
        <v>0</v>
      </c>
      <c r="L27" s="161">
        <f t="shared" si="7"/>
        <v>0</v>
      </c>
      <c r="M27" s="161">
        <f t="shared" si="8"/>
        <v>0</v>
      </c>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2"/>
      <c r="AR27" s="2"/>
      <c r="AS27" s="2"/>
      <c r="AT27" s="2"/>
      <c r="AU27" s="2"/>
      <c r="AV27" s="2"/>
      <c r="AW27" s="2"/>
      <c r="AX27" s="2"/>
      <c r="AY27" s="2"/>
      <c r="AZ27" s="2"/>
      <c r="BA27" s="2"/>
      <c r="BB27" s="2"/>
      <c r="BC27" s="2"/>
      <c r="BD27" s="2"/>
      <c r="BE27" s="2"/>
      <c r="BF27" s="2"/>
      <c r="BG27" s="2"/>
      <c r="BH27" s="2"/>
      <c r="BI27" s="2"/>
      <c r="BJ27" s="2"/>
      <c r="BK27" s="2"/>
      <c r="BL27" s="2"/>
      <c r="BM27" s="2"/>
    </row>
    <row r="28" spans="1:65" ht="10.199999999999999" x14ac:dyDescent="0.2">
      <c r="A28" s="123" t="s">
        <v>111</v>
      </c>
      <c r="B28" s="2" t="s">
        <v>77</v>
      </c>
      <c r="C28" s="147"/>
      <c r="D28" s="142"/>
      <c r="E28" s="11"/>
      <c r="F28" s="38"/>
      <c r="G28" s="38"/>
      <c r="H28" s="38"/>
      <c r="J28" s="160">
        <f t="shared" si="5"/>
        <v>0</v>
      </c>
      <c r="K28" s="161">
        <f t="shared" si="6"/>
        <v>0</v>
      </c>
      <c r="L28" s="161">
        <f t="shared" si="7"/>
        <v>0</v>
      </c>
      <c r="M28" s="161">
        <f t="shared" si="8"/>
        <v>0</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2"/>
      <c r="AR28" s="2"/>
      <c r="AS28" s="2"/>
      <c r="AT28" s="2"/>
      <c r="AU28" s="2"/>
      <c r="AV28" s="2"/>
      <c r="AW28" s="2"/>
      <c r="AX28" s="2"/>
      <c r="AY28" s="2"/>
      <c r="AZ28" s="2"/>
      <c r="BA28" s="2"/>
      <c r="BB28" s="2"/>
      <c r="BC28" s="2"/>
      <c r="BD28" s="2"/>
      <c r="BE28" s="2"/>
      <c r="BF28" s="2"/>
      <c r="BG28" s="2"/>
      <c r="BH28" s="2"/>
      <c r="BI28" s="2"/>
      <c r="BJ28" s="2"/>
      <c r="BK28" s="2"/>
      <c r="BL28" s="2"/>
      <c r="BM28" s="2"/>
    </row>
    <row r="29" spans="1:65" ht="10.199999999999999" x14ac:dyDescent="0.2">
      <c r="A29" s="123" t="s">
        <v>111</v>
      </c>
      <c r="B29" s="2" t="s">
        <v>77</v>
      </c>
      <c r="C29" s="147"/>
      <c r="D29" s="142"/>
      <c r="E29" s="11"/>
      <c r="F29" s="38"/>
      <c r="G29" s="38"/>
      <c r="H29" s="38"/>
      <c r="J29" s="160">
        <f t="shared" si="5"/>
        <v>0</v>
      </c>
      <c r="K29" s="161">
        <f t="shared" si="6"/>
        <v>0</v>
      </c>
      <c r="L29" s="161">
        <f t="shared" si="7"/>
        <v>0</v>
      </c>
      <c r="M29" s="161">
        <f t="shared" si="8"/>
        <v>0</v>
      </c>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2"/>
      <c r="AR29" s="2"/>
      <c r="AS29" s="2"/>
      <c r="AT29" s="2"/>
      <c r="AU29" s="2"/>
      <c r="AV29" s="2"/>
      <c r="AW29" s="2"/>
      <c r="AX29" s="2"/>
      <c r="AY29" s="2"/>
      <c r="AZ29" s="2"/>
      <c r="BA29" s="2"/>
      <c r="BB29" s="2"/>
      <c r="BC29" s="2"/>
      <c r="BD29" s="2"/>
      <c r="BE29" s="2"/>
      <c r="BF29" s="2"/>
      <c r="BG29" s="2"/>
      <c r="BH29" s="2"/>
      <c r="BI29" s="2"/>
      <c r="BJ29" s="2"/>
      <c r="BK29" s="2"/>
      <c r="BL29" s="2"/>
      <c r="BM29" s="2"/>
    </row>
    <row r="30" spans="1:65" ht="10.199999999999999" x14ac:dyDescent="0.2">
      <c r="A30" s="123" t="s">
        <v>111</v>
      </c>
      <c r="B30" s="107" t="s">
        <v>71</v>
      </c>
      <c r="C30" s="147"/>
      <c r="D30" s="142">
        <f>30000/12</f>
        <v>2500</v>
      </c>
      <c r="E30" s="11">
        <v>1</v>
      </c>
      <c r="F30" s="38">
        <v>12</v>
      </c>
      <c r="G30" s="38">
        <v>12</v>
      </c>
      <c r="H30" s="38">
        <v>12</v>
      </c>
      <c r="J30" s="160">
        <f t="shared" si="5"/>
        <v>30000</v>
      </c>
      <c r="K30" s="160">
        <f t="shared" si="6"/>
        <v>30900</v>
      </c>
      <c r="L30" s="160">
        <f t="shared" si="7"/>
        <v>31827</v>
      </c>
      <c r="M30" s="161">
        <f t="shared" si="8"/>
        <v>92727</v>
      </c>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2"/>
      <c r="AR30" s="2"/>
      <c r="AS30" s="2"/>
      <c r="AT30" s="2"/>
      <c r="AU30" s="2"/>
      <c r="AV30" s="2"/>
      <c r="AW30" s="2"/>
      <c r="AX30" s="2"/>
      <c r="AY30" s="2"/>
      <c r="AZ30" s="2"/>
      <c r="BA30" s="2"/>
      <c r="BB30" s="2"/>
      <c r="BC30" s="2"/>
      <c r="BD30" s="2"/>
      <c r="BE30" s="2"/>
      <c r="BF30" s="2"/>
      <c r="BG30" s="2"/>
      <c r="BH30" s="2"/>
      <c r="BI30" s="2"/>
      <c r="BJ30" s="2"/>
      <c r="BK30" s="2"/>
      <c r="BL30" s="2"/>
      <c r="BM30" s="2"/>
    </row>
    <row r="31" spans="1:65" ht="10.199999999999999" x14ac:dyDescent="0.2">
      <c r="A31" s="123" t="s">
        <v>111</v>
      </c>
      <c r="B31" s="1" t="s">
        <v>72</v>
      </c>
      <c r="C31" s="147"/>
      <c r="D31" s="142"/>
      <c r="E31" s="11"/>
      <c r="F31" s="38"/>
      <c r="G31" s="38"/>
      <c r="H31" s="38"/>
      <c r="J31" s="160">
        <f t="shared" si="5"/>
        <v>0</v>
      </c>
      <c r="K31" s="160">
        <f t="shared" si="6"/>
        <v>0</v>
      </c>
      <c r="L31" s="160">
        <f t="shared" si="7"/>
        <v>0</v>
      </c>
      <c r="M31" s="161">
        <f t="shared" si="8"/>
        <v>0</v>
      </c>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2"/>
      <c r="AR31" s="2"/>
      <c r="AS31" s="2"/>
      <c r="AT31" s="2"/>
      <c r="AU31" s="2"/>
      <c r="AV31" s="2"/>
      <c r="AW31" s="2"/>
      <c r="AX31" s="2"/>
      <c r="AY31" s="2"/>
      <c r="AZ31" s="2"/>
      <c r="BA31" s="2"/>
      <c r="BB31" s="2"/>
      <c r="BC31" s="2"/>
      <c r="BD31" s="2"/>
      <c r="BE31" s="2"/>
      <c r="BF31" s="2"/>
      <c r="BG31" s="2"/>
      <c r="BH31" s="2"/>
      <c r="BI31" s="2"/>
      <c r="BJ31" s="2"/>
      <c r="BK31" s="2"/>
      <c r="BL31" s="2"/>
      <c r="BM31" s="2"/>
    </row>
    <row r="32" spans="1:65" ht="10.199999999999999" x14ac:dyDescent="0.2">
      <c r="A32" s="123" t="s">
        <v>111</v>
      </c>
      <c r="B32" s="1" t="s">
        <v>71</v>
      </c>
      <c r="C32" s="147"/>
      <c r="D32" s="142"/>
      <c r="E32" s="11"/>
      <c r="F32" s="38"/>
      <c r="G32" s="38"/>
      <c r="H32" s="38"/>
      <c r="J32" s="160">
        <f t="shared" si="5"/>
        <v>0</v>
      </c>
      <c r="K32" s="160">
        <f t="shared" si="6"/>
        <v>0</v>
      </c>
      <c r="L32" s="160">
        <f t="shared" si="7"/>
        <v>0</v>
      </c>
      <c r="M32" s="161">
        <f t="shared" si="8"/>
        <v>0</v>
      </c>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2"/>
      <c r="AR32" s="2"/>
      <c r="AS32" s="2"/>
      <c r="AT32" s="2"/>
      <c r="AU32" s="2"/>
      <c r="AV32" s="2"/>
      <c r="AW32" s="2"/>
      <c r="AX32" s="2"/>
      <c r="AY32" s="2"/>
      <c r="AZ32" s="2"/>
      <c r="BA32" s="2"/>
      <c r="BB32" s="2"/>
      <c r="BC32" s="2"/>
      <c r="BD32" s="2"/>
      <c r="BE32" s="2"/>
      <c r="BF32" s="2"/>
      <c r="BG32" s="2"/>
      <c r="BH32" s="2"/>
      <c r="BI32" s="2"/>
      <c r="BJ32" s="2"/>
      <c r="BK32" s="2"/>
      <c r="BL32" s="2"/>
      <c r="BM32" s="2"/>
    </row>
    <row r="33" spans="1:65" ht="10.199999999999999" x14ac:dyDescent="0.2">
      <c r="A33" s="123" t="s">
        <v>111</v>
      </c>
      <c r="B33" s="1" t="s">
        <v>71</v>
      </c>
      <c r="C33" s="147"/>
      <c r="D33" s="142"/>
      <c r="E33" s="11"/>
      <c r="F33" s="38"/>
      <c r="G33" s="38"/>
      <c r="H33" s="38"/>
      <c r="J33" s="160">
        <f t="shared" si="5"/>
        <v>0</v>
      </c>
      <c r="K33" s="160">
        <f t="shared" si="6"/>
        <v>0</v>
      </c>
      <c r="L33" s="160">
        <f t="shared" si="7"/>
        <v>0</v>
      </c>
      <c r="M33" s="161">
        <f t="shared" si="8"/>
        <v>0</v>
      </c>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2"/>
      <c r="AR33" s="2"/>
      <c r="AS33" s="2"/>
      <c r="AT33" s="2"/>
      <c r="AU33" s="2"/>
      <c r="AV33" s="2"/>
      <c r="AW33" s="2"/>
      <c r="AX33" s="2"/>
      <c r="AY33" s="2"/>
      <c r="AZ33" s="2"/>
      <c r="BA33" s="2"/>
      <c r="BB33" s="2"/>
      <c r="BC33" s="2"/>
      <c r="BD33" s="2"/>
      <c r="BE33" s="2"/>
      <c r="BF33" s="2"/>
      <c r="BG33" s="2"/>
      <c r="BH33" s="2"/>
      <c r="BI33" s="2"/>
      <c r="BJ33" s="2"/>
      <c r="BK33" s="2"/>
      <c r="BL33" s="2"/>
      <c r="BM33" s="2"/>
    </row>
    <row r="34" spans="1:65" ht="10.199999999999999" x14ac:dyDescent="0.2">
      <c r="A34" s="123" t="s">
        <v>124</v>
      </c>
      <c r="B34" s="2" t="s">
        <v>74</v>
      </c>
      <c r="C34" s="147"/>
      <c r="D34" s="142">
        <f>7200/3</f>
        <v>2400</v>
      </c>
      <c r="E34" s="11">
        <v>1</v>
      </c>
      <c r="F34" s="38">
        <v>6</v>
      </c>
      <c r="G34" s="38">
        <v>6</v>
      </c>
      <c r="H34" s="38">
        <v>6</v>
      </c>
      <c r="J34" s="160">
        <f t="shared" si="5"/>
        <v>14400</v>
      </c>
      <c r="K34" s="160">
        <f t="shared" si="6"/>
        <v>14400</v>
      </c>
      <c r="L34" s="160">
        <f t="shared" si="7"/>
        <v>14400</v>
      </c>
      <c r="M34" s="161">
        <f t="shared" si="8"/>
        <v>43200</v>
      </c>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2"/>
      <c r="AR34" s="2"/>
      <c r="AS34" s="2"/>
      <c r="AT34" s="2"/>
      <c r="AU34" s="2"/>
      <c r="AV34" s="2"/>
      <c r="AW34" s="2"/>
      <c r="AX34" s="2"/>
      <c r="AY34" s="2"/>
      <c r="AZ34" s="2"/>
      <c r="BA34" s="2"/>
      <c r="BB34" s="2"/>
      <c r="BC34" s="2"/>
      <c r="BD34" s="2"/>
      <c r="BE34" s="2"/>
      <c r="BF34" s="2"/>
      <c r="BG34" s="2"/>
      <c r="BH34" s="2"/>
      <c r="BI34" s="2"/>
      <c r="BJ34" s="2"/>
      <c r="BK34" s="2"/>
      <c r="BL34" s="2"/>
      <c r="BM34" s="2"/>
    </row>
    <row r="35" spans="1:65" ht="10.199999999999999" x14ac:dyDescent="0.2">
      <c r="A35" s="123" t="s">
        <v>111</v>
      </c>
      <c r="B35" s="2" t="s">
        <v>9</v>
      </c>
      <c r="C35" s="147"/>
      <c r="D35" s="142"/>
      <c r="E35" s="11"/>
      <c r="F35" s="38"/>
      <c r="G35" s="38"/>
      <c r="H35" s="38"/>
      <c r="J35" s="160">
        <f t="shared" si="5"/>
        <v>0</v>
      </c>
      <c r="K35" s="161">
        <f t="shared" si="6"/>
        <v>0</v>
      </c>
      <c r="L35" s="161">
        <f t="shared" si="7"/>
        <v>0</v>
      </c>
      <c r="M35" s="161">
        <f t="shared" si="8"/>
        <v>0</v>
      </c>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2"/>
      <c r="AR35" s="2"/>
      <c r="AS35" s="2"/>
      <c r="AT35" s="2"/>
      <c r="AU35" s="2"/>
      <c r="AV35" s="2"/>
      <c r="AW35" s="2"/>
      <c r="AX35" s="2"/>
      <c r="AY35" s="2"/>
      <c r="AZ35" s="2"/>
      <c r="BA35" s="2"/>
      <c r="BB35" s="2"/>
      <c r="BC35" s="2"/>
      <c r="BD35" s="2"/>
      <c r="BE35" s="2"/>
      <c r="BF35" s="2"/>
      <c r="BG35" s="2"/>
      <c r="BH35" s="2"/>
      <c r="BI35" s="2"/>
      <c r="BJ35" s="2"/>
      <c r="BK35" s="2"/>
      <c r="BL35" s="2"/>
      <c r="BM35" s="2"/>
    </row>
    <row r="36" spans="1:65" ht="10.199999999999999" x14ac:dyDescent="0.2">
      <c r="A36" s="123" t="s">
        <v>111</v>
      </c>
      <c r="B36" s="2" t="s">
        <v>6</v>
      </c>
      <c r="C36" s="148"/>
      <c r="D36" s="142"/>
      <c r="E36" s="11"/>
      <c r="F36" s="38"/>
      <c r="G36" s="38"/>
      <c r="H36" s="38"/>
      <c r="J36" s="162">
        <f t="shared" si="5"/>
        <v>0</v>
      </c>
      <c r="K36" s="163">
        <f t="shared" si="6"/>
        <v>0</v>
      </c>
      <c r="L36" s="163">
        <f t="shared" si="7"/>
        <v>0</v>
      </c>
      <c r="M36" s="163">
        <f t="shared" si="8"/>
        <v>0</v>
      </c>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2"/>
      <c r="AR36" s="2"/>
      <c r="AS36" s="2"/>
      <c r="AT36" s="2"/>
      <c r="AU36" s="2"/>
      <c r="AV36" s="2"/>
      <c r="AW36" s="2"/>
      <c r="AX36" s="2"/>
      <c r="AY36" s="2"/>
      <c r="AZ36" s="2"/>
      <c r="BA36" s="2"/>
      <c r="BB36" s="2"/>
      <c r="BC36" s="2"/>
      <c r="BD36" s="2"/>
      <c r="BE36" s="2"/>
      <c r="BF36" s="2"/>
      <c r="BG36" s="2"/>
      <c r="BH36" s="2"/>
      <c r="BI36" s="2"/>
      <c r="BJ36" s="2"/>
      <c r="BK36" s="2"/>
      <c r="BL36" s="2"/>
      <c r="BM36" s="2"/>
    </row>
    <row r="37" spans="1:65" ht="13.5" customHeight="1" x14ac:dyDescent="0.2">
      <c r="A37" s="241" t="s">
        <v>97</v>
      </c>
      <c r="B37" s="241"/>
      <c r="C37" s="241"/>
      <c r="D37" s="241"/>
      <c r="E37" s="241"/>
      <c r="F37" s="241"/>
      <c r="G37" s="241"/>
      <c r="H37" s="241"/>
      <c r="J37" s="83">
        <f>SUM(J24:J36)</f>
        <v>99400</v>
      </c>
      <c r="K37" s="84">
        <f t="shared" ref="K37:L37" si="9">SUM(K24:K36)</f>
        <v>101950</v>
      </c>
      <c r="L37" s="84">
        <f t="shared" si="9"/>
        <v>104576</v>
      </c>
      <c r="M37" s="84">
        <f t="shared" si="8"/>
        <v>305926</v>
      </c>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2"/>
      <c r="AR37" s="2"/>
      <c r="AS37" s="2"/>
      <c r="AT37" s="2"/>
      <c r="AU37" s="2"/>
      <c r="AV37" s="2"/>
      <c r="AW37" s="2"/>
      <c r="AX37" s="2"/>
      <c r="AY37" s="2"/>
      <c r="AZ37" s="2"/>
      <c r="BA37" s="2"/>
      <c r="BB37" s="2"/>
      <c r="BC37" s="2"/>
      <c r="BD37" s="2"/>
      <c r="BE37" s="2"/>
      <c r="BF37" s="2"/>
      <c r="BG37" s="2"/>
      <c r="BH37" s="2"/>
      <c r="BI37" s="2"/>
      <c r="BJ37" s="2"/>
      <c r="BK37" s="2"/>
      <c r="BL37" s="2"/>
      <c r="BM37" s="2"/>
    </row>
    <row r="38" spans="1:65" ht="15.75" customHeight="1" x14ac:dyDescent="0.2">
      <c r="A38" s="1" t="s">
        <v>18</v>
      </c>
      <c r="B38" s="10" t="s">
        <v>20</v>
      </c>
      <c r="C38" s="10"/>
      <c r="D38" s="33"/>
      <c r="E38" s="33"/>
      <c r="F38" s="33"/>
      <c r="G38" s="33"/>
      <c r="H38" s="33"/>
      <c r="J38" s="164">
        <f>J21+J37</f>
        <v>113289</v>
      </c>
      <c r="K38" s="164">
        <f t="shared" ref="K38:L38" si="10">K21+K37</f>
        <v>116255</v>
      </c>
      <c r="L38" s="164">
        <f t="shared" si="10"/>
        <v>119311</v>
      </c>
      <c r="M38" s="165">
        <f t="shared" si="8"/>
        <v>348855</v>
      </c>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2"/>
      <c r="AR38" s="2"/>
      <c r="AS38" s="2"/>
      <c r="AT38" s="2"/>
      <c r="AU38" s="2"/>
      <c r="AV38" s="2"/>
      <c r="AW38" s="2"/>
      <c r="AX38" s="2"/>
      <c r="AY38" s="2"/>
      <c r="AZ38" s="2"/>
      <c r="BA38" s="2"/>
      <c r="BB38" s="2"/>
      <c r="BC38" s="2"/>
      <c r="BD38" s="2"/>
      <c r="BE38" s="2"/>
      <c r="BF38" s="2"/>
      <c r="BG38" s="2"/>
      <c r="BH38" s="2"/>
      <c r="BI38" s="2"/>
      <c r="BJ38" s="2"/>
      <c r="BK38" s="2"/>
      <c r="BL38" s="2"/>
      <c r="BM38" s="2"/>
    </row>
    <row r="39" spans="1:65" ht="9.75" customHeight="1" x14ac:dyDescent="0.2">
      <c r="A39" s="116"/>
      <c r="D39" s="33"/>
      <c r="E39" s="33"/>
      <c r="F39" s="35"/>
      <c r="G39" s="33"/>
      <c r="H39" s="33"/>
      <c r="J39" s="34"/>
      <c r="K39" s="10"/>
      <c r="L39" s="10"/>
      <c r="M39" s="114"/>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2"/>
      <c r="AR39" s="2"/>
      <c r="AS39" s="2"/>
      <c r="AT39" s="2"/>
      <c r="AU39" s="2"/>
      <c r="AV39" s="2"/>
      <c r="AW39" s="2"/>
      <c r="AX39" s="2"/>
      <c r="AY39" s="2"/>
      <c r="AZ39" s="2"/>
      <c r="BA39" s="2"/>
      <c r="BB39" s="2"/>
      <c r="BC39" s="2"/>
      <c r="BD39" s="2"/>
      <c r="BE39" s="2"/>
      <c r="BF39" s="2"/>
      <c r="BG39" s="2"/>
      <c r="BH39" s="2"/>
      <c r="BI39" s="2"/>
      <c r="BJ39" s="2"/>
      <c r="BK39" s="2"/>
      <c r="BL39" s="2"/>
      <c r="BM39" s="2"/>
    </row>
    <row r="40" spans="1:65" ht="10.199999999999999" x14ac:dyDescent="0.2">
      <c r="A40" s="149" t="s">
        <v>16</v>
      </c>
      <c r="B40" s="150" t="s">
        <v>17</v>
      </c>
      <c r="C40" s="151"/>
      <c r="D40" s="152"/>
      <c r="E40" s="153"/>
      <c r="F40" s="154" t="s">
        <v>31</v>
      </c>
      <c r="G40" s="108" t="s">
        <v>10</v>
      </c>
      <c r="H40" s="108" t="s">
        <v>30</v>
      </c>
      <c r="I40" s="5"/>
      <c r="J40" s="34"/>
      <c r="K40" s="10"/>
      <c r="L40" s="10"/>
      <c r="M40" s="114"/>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2"/>
      <c r="AR40" s="2"/>
      <c r="AS40" s="2"/>
      <c r="AT40" s="2"/>
      <c r="AU40" s="2"/>
      <c r="AV40" s="2"/>
      <c r="AW40" s="2"/>
      <c r="AX40" s="2"/>
      <c r="AY40" s="2"/>
      <c r="AZ40" s="2"/>
      <c r="BA40" s="2"/>
      <c r="BB40" s="2"/>
      <c r="BC40" s="2"/>
      <c r="BD40" s="2"/>
      <c r="BE40" s="2"/>
      <c r="BF40" s="2"/>
      <c r="BG40" s="2"/>
      <c r="BH40" s="2"/>
      <c r="BI40" s="2"/>
      <c r="BJ40" s="2"/>
      <c r="BK40" s="2"/>
      <c r="BL40" s="2"/>
      <c r="BM40" s="2"/>
    </row>
    <row r="41" spans="1:65" ht="10.199999999999999" x14ac:dyDescent="0.2">
      <c r="A41" s="116"/>
      <c r="B41" s="1" t="str">
        <f t="shared" ref="B41:C50" si="11">B11</f>
        <v>Jane Doe</v>
      </c>
      <c r="C41" s="144" t="str">
        <f t="shared" si="11"/>
        <v>UTK</v>
      </c>
      <c r="D41" s="36"/>
      <c r="E41" s="36"/>
      <c r="F41" s="125">
        <v>0.23669999999999999</v>
      </c>
      <c r="G41" s="126">
        <f>F41</f>
        <v>0.23669999999999999</v>
      </c>
      <c r="H41" s="126">
        <f>F41</f>
        <v>0.23669999999999999</v>
      </c>
      <c r="I41" s="18"/>
      <c r="J41" s="160">
        <f t="shared" ref="J41:J50" si="12">ROUND(IF(F11="",0,(J11*$F41)),0)</f>
        <v>1315</v>
      </c>
      <c r="K41" s="160">
        <f t="shared" ref="K41:K50" si="13">ROUND(IF(G11="",0,(K11*$G41)),0)</f>
        <v>1354</v>
      </c>
      <c r="L41" s="160">
        <f t="shared" ref="L41:L50" si="14">ROUND(IF(H11="",0,(L11*$H41)),0)</f>
        <v>1395</v>
      </c>
      <c r="M41" s="161">
        <f t="shared" ref="M41:M59" si="15">SUM(J41:L41)</f>
        <v>4064</v>
      </c>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2"/>
      <c r="AR41" s="2"/>
      <c r="AS41" s="2"/>
      <c r="AT41" s="2"/>
      <c r="AU41" s="2"/>
      <c r="AV41" s="2"/>
      <c r="AW41" s="2"/>
      <c r="AX41" s="2"/>
      <c r="AY41" s="2"/>
      <c r="AZ41" s="2"/>
      <c r="BA41" s="2"/>
      <c r="BB41" s="2"/>
      <c r="BC41" s="2"/>
      <c r="BD41" s="2"/>
      <c r="BE41" s="2"/>
      <c r="BF41" s="2"/>
      <c r="BG41" s="2"/>
      <c r="BH41" s="2"/>
      <c r="BI41" s="2"/>
      <c r="BJ41" s="2"/>
      <c r="BK41" s="2"/>
      <c r="BL41" s="2"/>
      <c r="BM41" s="2"/>
    </row>
    <row r="42" spans="1:65" ht="10.199999999999999" x14ac:dyDescent="0.2">
      <c r="A42" s="116"/>
      <c r="B42" s="1" t="str">
        <f t="shared" si="11"/>
        <v>John Smith</v>
      </c>
      <c r="C42" s="144" t="str">
        <f t="shared" si="11"/>
        <v>UTK</v>
      </c>
      <c r="D42" s="36"/>
      <c r="E42" s="36"/>
      <c r="F42" s="125">
        <v>0.22450000000000001</v>
      </c>
      <c r="G42" s="126">
        <f t="shared" ref="G42:G59" si="16">F42</f>
        <v>0.22450000000000001</v>
      </c>
      <c r="H42" s="126">
        <f t="shared" ref="H42:H59" si="17">F42</f>
        <v>0.22450000000000001</v>
      </c>
      <c r="I42" s="18"/>
      <c r="J42" s="160">
        <f t="shared" si="12"/>
        <v>1871</v>
      </c>
      <c r="K42" s="160">
        <f t="shared" si="13"/>
        <v>1927</v>
      </c>
      <c r="L42" s="160">
        <f t="shared" si="14"/>
        <v>1985</v>
      </c>
      <c r="M42" s="161">
        <f t="shared" si="15"/>
        <v>5783</v>
      </c>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2"/>
      <c r="AR42" s="2"/>
      <c r="AS42" s="2"/>
      <c r="AT42" s="2"/>
      <c r="AU42" s="2"/>
      <c r="AV42" s="2"/>
      <c r="AW42" s="2"/>
      <c r="AX42" s="2"/>
      <c r="AY42" s="2"/>
      <c r="AZ42" s="2"/>
      <c r="BA42" s="2"/>
      <c r="BB42" s="2"/>
      <c r="BC42" s="2"/>
      <c r="BD42" s="2"/>
      <c r="BE42" s="2"/>
      <c r="BF42" s="2"/>
      <c r="BG42" s="2"/>
      <c r="BH42" s="2"/>
      <c r="BI42" s="2"/>
      <c r="BJ42" s="2"/>
      <c r="BK42" s="2"/>
      <c r="BL42" s="2"/>
      <c r="BM42" s="2"/>
    </row>
    <row r="43" spans="1:65" ht="10.199999999999999" x14ac:dyDescent="0.2">
      <c r="A43" s="116"/>
      <c r="B43" s="1">
        <f t="shared" si="11"/>
        <v>0</v>
      </c>
      <c r="C43" s="144" t="str">
        <f t="shared" si="11"/>
        <v>UTK</v>
      </c>
      <c r="D43" s="36"/>
      <c r="E43" s="36"/>
      <c r="F43" s="125">
        <v>0.33</v>
      </c>
      <c r="G43" s="126">
        <f t="shared" si="16"/>
        <v>0.33</v>
      </c>
      <c r="H43" s="126">
        <f t="shared" si="17"/>
        <v>0.33</v>
      </c>
      <c r="I43" s="18"/>
      <c r="J43" s="160">
        <f t="shared" si="12"/>
        <v>0</v>
      </c>
      <c r="K43" s="160">
        <f t="shared" si="13"/>
        <v>0</v>
      </c>
      <c r="L43" s="160">
        <f t="shared" si="14"/>
        <v>0</v>
      </c>
      <c r="M43" s="161">
        <f t="shared" si="15"/>
        <v>0</v>
      </c>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2"/>
      <c r="AR43" s="2"/>
      <c r="AS43" s="2"/>
      <c r="AT43" s="2"/>
      <c r="AU43" s="2"/>
      <c r="AV43" s="2"/>
      <c r="AW43" s="2"/>
      <c r="AX43" s="2"/>
      <c r="AY43" s="2"/>
      <c r="AZ43" s="2"/>
      <c r="BA43" s="2"/>
      <c r="BB43" s="2"/>
      <c r="BC43" s="2"/>
      <c r="BD43" s="2"/>
      <c r="BE43" s="2"/>
      <c r="BF43" s="2"/>
      <c r="BG43" s="2"/>
      <c r="BH43" s="2"/>
      <c r="BI43" s="2"/>
      <c r="BJ43" s="2"/>
      <c r="BK43" s="2"/>
      <c r="BL43" s="2"/>
      <c r="BM43" s="2"/>
    </row>
    <row r="44" spans="1:65" ht="10.199999999999999" x14ac:dyDescent="0.2">
      <c r="A44" s="116"/>
      <c r="B44" s="1">
        <f t="shared" si="11"/>
        <v>0</v>
      </c>
      <c r="C44" s="144" t="str">
        <f t="shared" si="11"/>
        <v>UTK</v>
      </c>
      <c r="D44" s="36"/>
      <c r="E44" s="36"/>
      <c r="F44" s="125">
        <v>0.33</v>
      </c>
      <c r="G44" s="126">
        <f t="shared" si="16"/>
        <v>0.33</v>
      </c>
      <c r="H44" s="126">
        <f t="shared" si="17"/>
        <v>0.33</v>
      </c>
      <c r="I44" s="18"/>
      <c r="J44" s="160">
        <f t="shared" si="12"/>
        <v>0</v>
      </c>
      <c r="K44" s="160">
        <f t="shared" si="13"/>
        <v>0</v>
      </c>
      <c r="L44" s="160">
        <f t="shared" si="14"/>
        <v>0</v>
      </c>
      <c r="M44" s="161">
        <f t="shared" si="15"/>
        <v>0</v>
      </c>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2"/>
      <c r="AR44" s="2"/>
      <c r="AS44" s="2"/>
      <c r="AT44" s="2"/>
      <c r="AU44" s="2"/>
      <c r="AV44" s="2"/>
      <c r="AW44" s="2"/>
      <c r="AX44" s="2"/>
      <c r="AY44" s="2"/>
      <c r="AZ44" s="2"/>
      <c r="BA44" s="2"/>
      <c r="BB44" s="2"/>
      <c r="BC44" s="2"/>
      <c r="BD44" s="2"/>
      <c r="BE44" s="2"/>
      <c r="BF44" s="2"/>
      <c r="BG44" s="2"/>
      <c r="BH44" s="2"/>
      <c r="BI44" s="2"/>
      <c r="BJ44" s="2"/>
      <c r="BK44" s="2"/>
      <c r="BL44" s="2"/>
      <c r="BM44" s="2"/>
    </row>
    <row r="45" spans="1:65" ht="10.199999999999999" x14ac:dyDescent="0.2">
      <c r="A45" s="116"/>
      <c r="B45" s="1">
        <f t="shared" si="11"/>
        <v>0</v>
      </c>
      <c r="C45" s="144" t="str">
        <f t="shared" si="11"/>
        <v>UTK</v>
      </c>
      <c r="D45" s="36"/>
      <c r="E45" s="36"/>
      <c r="F45" s="125">
        <v>0.33</v>
      </c>
      <c r="G45" s="126">
        <f t="shared" si="16"/>
        <v>0.33</v>
      </c>
      <c r="H45" s="126">
        <f t="shared" si="17"/>
        <v>0.33</v>
      </c>
      <c r="I45" s="18"/>
      <c r="J45" s="160">
        <f t="shared" si="12"/>
        <v>0</v>
      </c>
      <c r="K45" s="160">
        <f t="shared" si="13"/>
        <v>0</v>
      </c>
      <c r="L45" s="160">
        <f t="shared" si="14"/>
        <v>0</v>
      </c>
      <c r="M45" s="161">
        <f t="shared" si="15"/>
        <v>0</v>
      </c>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2"/>
      <c r="AR45" s="2"/>
      <c r="AS45" s="2"/>
      <c r="AT45" s="2"/>
      <c r="AU45" s="2"/>
      <c r="AV45" s="2"/>
      <c r="AW45" s="2"/>
      <c r="AX45" s="2"/>
      <c r="AY45" s="2"/>
      <c r="AZ45" s="2"/>
      <c r="BA45" s="2"/>
      <c r="BB45" s="2"/>
      <c r="BC45" s="2"/>
      <c r="BD45" s="2"/>
      <c r="BE45" s="2"/>
      <c r="BF45" s="2"/>
      <c r="BG45" s="2"/>
      <c r="BH45" s="2"/>
      <c r="BI45" s="2"/>
      <c r="BJ45" s="2"/>
      <c r="BK45" s="2"/>
      <c r="BL45" s="2"/>
      <c r="BM45" s="2"/>
    </row>
    <row r="46" spans="1:65" ht="10.199999999999999" x14ac:dyDescent="0.2">
      <c r="A46" s="116"/>
      <c r="B46" s="1">
        <f t="shared" si="11"/>
        <v>0</v>
      </c>
      <c r="C46" s="144" t="str">
        <f t="shared" si="11"/>
        <v>UTK</v>
      </c>
      <c r="D46" s="36"/>
      <c r="E46" s="36"/>
      <c r="F46" s="125">
        <v>0.33</v>
      </c>
      <c r="G46" s="126">
        <f t="shared" si="16"/>
        <v>0.33</v>
      </c>
      <c r="H46" s="126">
        <f t="shared" si="17"/>
        <v>0.33</v>
      </c>
      <c r="I46" s="18"/>
      <c r="J46" s="160">
        <f t="shared" si="12"/>
        <v>0</v>
      </c>
      <c r="K46" s="160">
        <f t="shared" si="13"/>
        <v>0</v>
      </c>
      <c r="L46" s="160">
        <f t="shared" si="14"/>
        <v>0</v>
      </c>
      <c r="M46" s="161">
        <f t="shared" si="15"/>
        <v>0</v>
      </c>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2"/>
      <c r="AR46" s="2"/>
      <c r="AS46" s="2"/>
      <c r="AT46" s="2"/>
      <c r="AU46" s="2"/>
      <c r="AV46" s="2"/>
      <c r="AW46" s="2"/>
      <c r="AX46" s="2"/>
      <c r="AY46" s="2"/>
      <c r="AZ46" s="2"/>
      <c r="BA46" s="2"/>
      <c r="BB46" s="2"/>
      <c r="BC46" s="2"/>
      <c r="BD46" s="2"/>
      <c r="BE46" s="2"/>
      <c r="BF46" s="2"/>
      <c r="BG46" s="2"/>
      <c r="BH46" s="2"/>
      <c r="BI46" s="2"/>
      <c r="BJ46" s="2"/>
      <c r="BK46" s="2"/>
      <c r="BL46" s="2"/>
      <c r="BM46" s="2"/>
    </row>
    <row r="47" spans="1:65" ht="10.199999999999999" x14ac:dyDescent="0.2">
      <c r="A47" s="116"/>
      <c r="B47" s="1">
        <f t="shared" si="11"/>
        <v>0</v>
      </c>
      <c r="C47" s="144" t="str">
        <f t="shared" si="11"/>
        <v>UTK</v>
      </c>
      <c r="D47" s="36"/>
      <c r="E47" s="36"/>
      <c r="F47" s="125">
        <v>0.33</v>
      </c>
      <c r="G47" s="126">
        <f t="shared" si="16"/>
        <v>0.33</v>
      </c>
      <c r="H47" s="126">
        <f t="shared" si="17"/>
        <v>0.33</v>
      </c>
      <c r="I47" s="18"/>
      <c r="J47" s="160">
        <f t="shared" si="12"/>
        <v>0</v>
      </c>
      <c r="K47" s="160">
        <f t="shared" si="13"/>
        <v>0</v>
      </c>
      <c r="L47" s="160">
        <f t="shared" si="14"/>
        <v>0</v>
      </c>
      <c r="M47" s="161">
        <f t="shared" si="15"/>
        <v>0</v>
      </c>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2"/>
      <c r="AR47" s="2"/>
      <c r="AS47" s="2"/>
      <c r="AT47" s="2"/>
      <c r="AU47" s="2"/>
      <c r="AV47" s="2"/>
      <c r="AW47" s="2"/>
      <c r="AX47" s="2"/>
      <c r="AY47" s="2"/>
      <c r="AZ47" s="2"/>
      <c r="BA47" s="2"/>
      <c r="BB47" s="2"/>
      <c r="BC47" s="2"/>
      <c r="BD47" s="2"/>
      <c r="BE47" s="2"/>
      <c r="BF47" s="2"/>
      <c r="BG47" s="2"/>
      <c r="BH47" s="2"/>
      <c r="BI47" s="2"/>
      <c r="BJ47" s="2"/>
      <c r="BK47" s="2"/>
      <c r="BL47" s="2"/>
      <c r="BM47" s="2"/>
    </row>
    <row r="48" spans="1:65" ht="10.199999999999999" x14ac:dyDescent="0.2">
      <c r="A48" s="116"/>
      <c r="B48" s="1">
        <f t="shared" si="11"/>
        <v>0</v>
      </c>
      <c r="C48" s="144" t="str">
        <f t="shared" si="11"/>
        <v>UTK</v>
      </c>
      <c r="D48" s="36"/>
      <c r="E48" s="36"/>
      <c r="F48" s="125">
        <v>0.33</v>
      </c>
      <c r="G48" s="126">
        <f t="shared" si="16"/>
        <v>0.33</v>
      </c>
      <c r="H48" s="126">
        <f t="shared" si="17"/>
        <v>0.33</v>
      </c>
      <c r="I48" s="18"/>
      <c r="J48" s="160">
        <f t="shared" si="12"/>
        <v>0</v>
      </c>
      <c r="K48" s="160">
        <f t="shared" si="13"/>
        <v>0</v>
      </c>
      <c r="L48" s="160">
        <f t="shared" si="14"/>
        <v>0</v>
      </c>
      <c r="M48" s="161">
        <f t="shared" si="15"/>
        <v>0</v>
      </c>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2"/>
      <c r="AR48" s="2"/>
      <c r="AS48" s="2"/>
      <c r="AT48" s="2"/>
      <c r="AU48" s="2"/>
      <c r="AV48" s="2"/>
      <c r="AW48" s="2"/>
      <c r="AX48" s="2"/>
      <c r="AY48" s="2"/>
      <c r="AZ48" s="2"/>
      <c r="BA48" s="2"/>
      <c r="BB48" s="2"/>
      <c r="BC48" s="2"/>
      <c r="BD48" s="2"/>
      <c r="BE48" s="2"/>
      <c r="BF48" s="2"/>
      <c r="BG48" s="2"/>
      <c r="BH48" s="2"/>
      <c r="BI48" s="2"/>
      <c r="BJ48" s="2"/>
      <c r="BK48" s="2"/>
      <c r="BL48" s="2"/>
      <c r="BM48" s="2"/>
    </row>
    <row r="49" spans="1:65" ht="10.199999999999999" x14ac:dyDescent="0.2">
      <c r="A49" s="116"/>
      <c r="B49" s="1">
        <f t="shared" si="11"/>
        <v>0</v>
      </c>
      <c r="C49" s="144" t="str">
        <f t="shared" si="11"/>
        <v>UTK</v>
      </c>
      <c r="D49" s="36"/>
      <c r="E49" s="36"/>
      <c r="F49" s="125">
        <v>0.33</v>
      </c>
      <c r="G49" s="126">
        <f t="shared" si="16"/>
        <v>0.33</v>
      </c>
      <c r="H49" s="126">
        <f t="shared" si="17"/>
        <v>0.33</v>
      </c>
      <c r="I49" s="18"/>
      <c r="J49" s="160">
        <f t="shared" si="12"/>
        <v>0</v>
      </c>
      <c r="K49" s="160">
        <f t="shared" si="13"/>
        <v>0</v>
      </c>
      <c r="L49" s="160">
        <f t="shared" si="14"/>
        <v>0</v>
      </c>
      <c r="M49" s="161">
        <f t="shared" si="15"/>
        <v>0</v>
      </c>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2"/>
      <c r="AR49" s="2"/>
      <c r="AS49" s="2"/>
      <c r="AT49" s="2"/>
      <c r="AU49" s="2"/>
      <c r="AV49" s="2"/>
      <c r="AW49" s="2"/>
      <c r="AX49" s="2"/>
      <c r="AY49" s="2"/>
      <c r="AZ49" s="2"/>
      <c r="BA49" s="2"/>
      <c r="BB49" s="2"/>
      <c r="BC49" s="2"/>
      <c r="BD49" s="2"/>
      <c r="BE49" s="2"/>
      <c r="BF49" s="2"/>
      <c r="BG49" s="2"/>
      <c r="BH49" s="2"/>
      <c r="BI49" s="2"/>
      <c r="BJ49" s="2"/>
      <c r="BK49" s="2"/>
      <c r="BL49" s="2"/>
      <c r="BM49" s="2"/>
    </row>
    <row r="50" spans="1:65" ht="10.199999999999999" x14ac:dyDescent="0.2">
      <c r="A50" s="116"/>
      <c r="B50" s="1">
        <f t="shared" si="11"/>
        <v>0</v>
      </c>
      <c r="C50" s="144" t="str">
        <f t="shared" si="11"/>
        <v>UTK</v>
      </c>
      <c r="D50" s="36"/>
      <c r="E50" s="36"/>
      <c r="F50" s="125">
        <v>0.33</v>
      </c>
      <c r="G50" s="126">
        <f t="shared" si="16"/>
        <v>0.33</v>
      </c>
      <c r="H50" s="126">
        <f t="shared" si="17"/>
        <v>0.33</v>
      </c>
      <c r="I50" s="18"/>
      <c r="J50" s="160">
        <f t="shared" si="12"/>
        <v>0</v>
      </c>
      <c r="K50" s="160">
        <f t="shared" si="13"/>
        <v>0</v>
      </c>
      <c r="L50" s="160">
        <f t="shared" si="14"/>
        <v>0</v>
      </c>
      <c r="M50" s="161">
        <f t="shared" si="15"/>
        <v>0</v>
      </c>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2"/>
      <c r="AR50" s="2"/>
      <c r="AS50" s="2"/>
      <c r="AT50" s="2"/>
      <c r="AU50" s="2"/>
      <c r="AV50" s="2"/>
      <c r="AW50" s="2"/>
      <c r="AX50" s="2"/>
      <c r="AY50" s="2"/>
      <c r="AZ50" s="2"/>
      <c r="BA50" s="2"/>
      <c r="BB50" s="2"/>
      <c r="BC50" s="2"/>
      <c r="BD50" s="2"/>
      <c r="BE50" s="2"/>
      <c r="BF50" s="2"/>
      <c r="BG50" s="2"/>
      <c r="BH50" s="2"/>
      <c r="BI50" s="2"/>
      <c r="BJ50" s="2"/>
      <c r="BK50" s="2"/>
      <c r="BL50" s="2"/>
      <c r="BM50" s="2"/>
    </row>
    <row r="51" spans="1:65" ht="10.199999999999999" x14ac:dyDescent="0.2">
      <c r="A51" s="116"/>
      <c r="B51" s="1" t="str">
        <f>B24</f>
        <v>Post Doc(s)</v>
      </c>
      <c r="C51" s="145"/>
      <c r="D51" s="36"/>
      <c r="E51" s="36"/>
      <c r="F51" s="125">
        <v>0.53810000000000002</v>
      </c>
      <c r="G51" s="126">
        <f t="shared" si="16"/>
        <v>0.53810000000000002</v>
      </c>
      <c r="H51" s="126">
        <f t="shared" si="17"/>
        <v>0.53810000000000002</v>
      </c>
      <c r="I51" s="18"/>
      <c r="J51" s="160">
        <f t="shared" ref="J51:L56" si="18">ROUND(IF(F24="",0,(J24*F51)),0)</f>
        <v>29596</v>
      </c>
      <c r="K51" s="160">
        <f t="shared" si="18"/>
        <v>30483</v>
      </c>
      <c r="L51" s="160">
        <f t="shared" si="18"/>
        <v>31398</v>
      </c>
      <c r="M51" s="161">
        <f t="shared" si="15"/>
        <v>91477</v>
      </c>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2"/>
      <c r="AR51" s="2"/>
      <c r="AS51" s="2"/>
      <c r="AT51" s="2"/>
      <c r="AU51" s="2"/>
      <c r="AV51" s="2"/>
      <c r="AW51" s="2"/>
      <c r="AX51" s="2"/>
      <c r="AY51" s="2"/>
      <c r="AZ51" s="2"/>
      <c r="BA51" s="2"/>
      <c r="BB51" s="2"/>
      <c r="BC51" s="2"/>
      <c r="BD51" s="2"/>
      <c r="BE51" s="2"/>
      <c r="BF51" s="2"/>
      <c r="BG51" s="2"/>
      <c r="BH51" s="2"/>
      <c r="BI51" s="2"/>
      <c r="BJ51" s="2"/>
      <c r="BK51" s="2"/>
      <c r="BL51" s="2"/>
      <c r="BM51" s="2"/>
    </row>
    <row r="52" spans="1:65" ht="10.199999999999999" x14ac:dyDescent="0.2">
      <c r="A52" s="116"/>
      <c r="B52" s="1" t="str">
        <f>B25</f>
        <v>Post Doc(s)</v>
      </c>
      <c r="C52" s="145"/>
      <c r="D52" s="36"/>
      <c r="E52" s="36"/>
      <c r="F52" s="125">
        <v>0.53810000000000002</v>
      </c>
      <c r="G52" s="126">
        <f t="shared" si="16"/>
        <v>0.53810000000000002</v>
      </c>
      <c r="H52" s="126">
        <f t="shared" si="17"/>
        <v>0.53810000000000002</v>
      </c>
      <c r="I52" s="18"/>
      <c r="J52" s="160">
        <f t="shared" si="18"/>
        <v>0</v>
      </c>
      <c r="K52" s="160">
        <f t="shared" si="18"/>
        <v>0</v>
      </c>
      <c r="L52" s="160">
        <f t="shared" si="18"/>
        <v>0</v>
      </c>
      <c r="M52" s="161">
        <f t="shared" si="15"/>
        <v>0</v>
      </c>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2"/>
      <c r="AR52" s="2"/>
      <c r="AS52" s="2"/>
      <c r="AT52" s="2"/>
      <c r="AU52" s="2"/>
      <c r="AV52" s="2"/>
      <c r="AW52" s="2"/>
      <c r="AX52" s="2"/>
      <c r="AY52" s="2"/>
      <c r="AZ52" s="2"/>
      <c r="BA52" s="2"/>
      <c r="BB52" s="2"/>
      <c r="BC52" s="2"/>
      <c r="BD52" s="2"/>
      <c r="BE52" s="2"/>
      <c r="BF52" s="2"/>
      <c r="BG52" s="2"/>
      <c r="BH52" s="2"/>
      <c r="BI52" s="2"/>
      <c r="BJ52" s="2"/>
      <c r="BK52" s="2"/>
      <c r="BL52" s="2"/>
      <c r="BM52" s="2"/>
    </row>
    <row r="53" spans="1:65" ht="10.199999999999999" x14ac:dyDescent="0.2">
      <c r="A53" s="116"/>
      <c r="B53" s="1" t="str">
        <f>B26</f>
        <v>Post Doc(s)</v>
      </c>
      <c r="C53" s="145"/>
      <c r="D53" s="36"/>
      <c r="E53" s="36"/>
      <c r="F53" s="125">
        <v>0.53810000000000002</v>
      </c>
      <c r="G53" s="126">
        <f t="shared" si="16"/>
        <v>0.53810000000000002</v>
      </c>
      <c r="H53" s="126">
        <f t="shared" si="17"/>
        <v>0.53810000000000002</v>
      </c>
      <c r="I53" s="18"/>
      <c r="J53" s="160">
        <f t="shared" si="18"/>
        <v>0</v>
      </c>
      <c r="K53" s="160">
        <f t="shared" si="18"/>
        <v>0</v>
      </c>
      <c r="L53" s="160">
        <f t="shared" si="18"/>
        <v>0</v>
      </c>
      <c r="M53" s="161">
        <f t="shared" si="15"/>
        <v>0</v>
      </c>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2"/>
      <c r="AR53" s="2"/>
      <c r="AS53" s="2"/>
      <c r="AT53" s="2"/>
      <c r="AU53" s="2"/>
      <c r="AV53" s="2"/>
      <c r="AW53" s="2"/>
      <c r="AX53" s="2"/>
      <c r="AY53" s="2"/>
      <c r="AZ53" s="2"/>
      <c r="BA53" s="2"/>
      <c r="BB53" s="2"/>
      <c r="BC53" s="2"/>
      <c r="BD53" s="2"/>
      <c r="BE53" s="2"/>
      <c r="BF53" s="2"/>
      <c r="BG53" s="2"/>
      <c r="BH53" s="2"/>
      <c r="BI53" s="2"/>
      <c r="BJ53" s="2"/>
      <c r="BK53" s="2"/>
      <c r="BL53" s="2"/>
      <c r="BM53" s="2"/>
    </row>
    <row r="54" spans="1:65" ht="10.199999999999999" x14ac:dyDescent="0.2">
      <c r="A54" s="116"/>
      <c r="B54" s="1" t="str">
        <f t="shared" ref="B54:B55" si="19">B27</f>
        <v>Other Professional</v>
      </c>
      <c r="C54" s="145"/>
      <c r="D54" s="36"/>
      <c r="E54" s="36"/>
      <c r="F54" s="125">
        <v>0.33</v>
      </c>
      <c r="G54" s="126">
        <f t="shared" si="16"/>
        <v>0.33</v>
      </c>
      <c r="H54" s="126">
        <f t="shared" si="17"/>
        <v>0.33</v>
      </c>
      <c r="I54" s="18"/>
      <c r="J54" s="160">
        <f t="shared" si="18"/>
        <v>0</v>
      </c>
      <c r="K54" s="160">
        <f t="shared" si="18"/>
        <v>0</v>
      </c>
      <c r="L54" s="160">
        <f t="shared" si="18"/>
        <v>0</v>
      </c>
      <c r="M54" s="161">
        <f t="shared" si="15"/>
        <v>0</v>
      </c>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2"/>
      <c r="AR54" s="2"/>
      <c r="AS54" s="2"/>
      <c r="AT54" s="2"/>
      <c r="AU54" s="2"/>
      <c r="AV54" s="2"/>
      <c r="AW54" s="2"/>
      <c r="AX54" s="2"/>
      <c r="AY54" s="2"/>
      <c r="AZ54" s="2"/>
      <c r="BA54" s="2"/>
      <c r="BB54" s="2"/>
      <c r="BC54" s="2"/>
      <c r="BD54" s="2"/>
      <c r="BE54" s="2"/>
      <c r="BF54" s="2"/>
      <c r="BG54" s="2"/>
      <c r="BH54" s="2"/>
      <c r="BI54" s="2"/>
      <c r="BJ54" s="2"/>
      <c r="BK54" s="2"/>
      <c r="BL54" s="2"/>
      <c r="BM54" s="2"/>
    </row>
    <row r="55" spans="1:65" ht="10.199999999999999" x14ac:dyDescent="0.2">
      <c r="A55" s="116"/>
      <c r="B55" s="1" t="str">
        <f t="shared" si="19"/>
        <v>Other Professional</v>
      </c>
      <c r="C55" s="145"/>
      <c r="D55" s="36"/>
      <c r="E55" s="36"/>
      <c r="F55" s="125">
        <v>0.33</v>
      </c>
      <c r="G55" s="126">
        <f t="shared" si="16"/>
        <v>0.33</v>
      </c>
      <c r="H55" s="126">
        <f t="shared" si="17"/>
        <v>0.33</v>
      </c>
      <c r="I55" s="18"/>
      <c r="J55" s="160">
        <f t="shared" si="18"/>
        <v>0</v>
      </c>
      <c r="K55" s="160">
        <f t="shared" si="18"/>
        <v>0</v>
      </c>
      <c r="L55" s="160">
        <f t="shared" si="18"/>
        <v>0</v>
      </c>
      <c r="M55" s="161">
        <f t="shared" si="15"/>
        <v>0</v>
      </c>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2"/>
      <c r="AR55" s="2"/>
      <c r="AS55" s="2"/>
      <c r="AT55" s="2"/>
      <c r="AU55" s="2"/>
      <c r="AV55" s="2"/>
      <c r="AW55" s="2"/>
      <c r="AX55" s="2"/>
      <c r="AY55" s="2"/>
      <c r="AZ55" s="2"/>
      <c r="BA55" s="2"/>
      <c r="BB55" s="2"/>
      <c r="BC55" s="2"/>
      <c r="BD55" s="2"/>
      <c r="BE55" s="2"/>
      <c r="BF55" s="2"/>
      <c r="BG55" s="2"/>
      <c r="BH55" s="2"/>
      <c r="BI55" s="2"/>
      <c r="BJ55" s="2"/>
      <c r="BK55" s="2"/>
      <c r="BL55" s="2"/>
      <c r="BM55" s="2"/>
    </row>
    <row r="56" spans="1:65" ht="10.199999999999999" x14ac:dyDescent="0.2">
      <c r="A56" s="116"/>
      <c r="B56" s="1" t="str">
        <f>B29</f>
        <v>Other Professional</v>
      </c>
      <c r="C56" s="145"/>
      <c r="D56" s="36"/>
      <c r="E56" s="36"/>
      <c r="F56" s="125">
        <v>0.33</v>
      </c>
      <c r="G56" s="126">
        <f t="shared" si="16"/>
        <v>0.33</v>
      </c>
      <c r="H56" s="126">
        <f t="shared" si="17"/>
        <v>0.33</v>
      </c>
      <c r="I56" s="18"/>
      <c r="J56" s="160">
        <f t="shared" si="18"/>
        <v>0</v>
      </c>
      <c r="K56" s="160">
        <f t="shared" si="18"/>
        <v>0</v>
      </c>
      <c r="L56" s="160">
        <f t="shared" si="18"/>
        <v>0</v>
      </c>
      <c r="M56" s="161">
        <f t="shared" si="15"/>
        <v>0</v>
      </c>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2"/>
      <c r="AR56" s="2"/>
      <c r="AS56" s="2"/>
      <c r="AT56" s="2"/>
      <c r="AU56" s="2"/>
      <c r="AV56" s="2"/>
      <c r="AW56" s="2"/>
      <c r="AX56" s="2"/>
      <c r="AY56" s="2"/>
      <c r="AZ56" s="2"/>
      <c r="BA56" s="2"/>
      <c r="BB56" s="2"/>
      <c r="BC56" s="2"/>
      <c r="BD56" s="2"/>
      <c r="BE56" s="2"/>
      <c r="BF56" s="2"/>
      <c r="BG56" s="2"/>
      <c r="BH56" s="2"/>
      <c r="BI56" s="2"/>
      <c r="BJ56" s="2"/>
      <c r="BK56" s="2"/>
      <c r="BL56" s="2"/>
      <c r="BM56" s="2"/>
    </row>
    <row r="57" spans="1:65" ht="10.199999999999999" x14ac:dyDescent="0.2">
      <c r="A57" s="116"/>
      <c r="B57" s="1" t="str">
        <f>B34</f>
        <v>Undergraduate Researcher(s)</v>
      </c>
      <c r="C57" s="145"/>
      <c r="D57" s="36"/>
      <c r="E57" s="36"/>
      <c r="F57" s="125">
        <v>0.08</v>
      </c>
      <c r="G57" s="126">
        <f t="shared" si="16"/>
        <v>0.08</v>
      </c>
      <c r="H57" s="126">
        <f t="shared" si="17"/>
        <v>0.08</v>
      </c>
      <c r="I57" s="18"/>
      <c r="J57" s="160">
        <f t="shared" ref="J57:L59" si="20">ROUND(IF(F34="",0,(J34*F57)),0)</f>
        <v>1152</v>
      </c>
      <c r="K57" s="160">
        <f t="shared" si="20"/>
        <v>1152</v>
      </c>
      <c r="L57" s="160">
        <f t="shared" si="20"/>
        <v>1152</v>
      </c>
      <c r="M57" s="161">
        <f t="shared" si="15"/>
        <v>3456</v>
      </c>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2"/>
      <c r="AR57" s="2"/>
      <c r="AS57" s="2"/>
      <c r="AT57" s="2"/>
      <c r="AU57" s="2"/>
      <c r="AV57" s="2"/>
      <c r="AW57" s="2"/>
      <c r="AX57" s="2"/>
      <c r="AY57" s="2"/>
      <c r="AZ57" s="2"/>
      <c r="BA57" s="2"/>
      <c r="BB57" s="2"/>
      <c r="BC57" s="2"/>
      <c r="BD57" s="2"/>
      <c r="BE57" s="2"/>
      <c r="BF57" s="2"/>
      <c r="BG57" s="2"/>
      <c r="BH57" s="2"/>
      <c r="BI57" s="2"/>
      <c r="BJ57" s="2"/>
      <c r="BK57" s="2"/>
      <c r="BL57" s="2"/>
      <c r="BM57" s="2"/>
    </row>
    <row r="58" spans="1:65" ht="10.199999999999999" x14ac:dyDescent="0.2">
      <c r="A58" s="116"/>
      <c r="B58" s="1" t="str">
        <f>B35</f>
        <v>Secretarial/Clerical</v>
      </c>
      <c r="C58" s="145"/>
      <c r="D58" s="36"/>
      <c r="E58" s="36"/>
      <c r="F58" s="125">
        <v>0.33</v>
      </c>
      <c r="G58" s="126">
        <f t="shared" si="16"/>
        <v>0.33</v>
      </c>
      <c r="H58" s="126">
        <f t="shared" si="17"/>
        <v>0.33</v>
      </c>
      <c r="I58" s="18"/>
      <c r="J58" s="160">
        <f t="shared" si="20"/>
        <v>0</v>
      </c>
      <c r="K58" s="160">
        <f t="shared" si="20"/>
        <v>0</v>
      </c>
      <c r="L58" s="160">
        <f t="shared" si="20"/>
        <v>0</v>
      </c>
      <c r="M58" s="161">
        <f t="shared" si="15"/>
        <v>0</v>
      </c>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2"/>
      <c r="AR58" s="2"/>
      <c r="AS58" s="2"/>
      <c r="AT58" s="2"/>
      <c r="AU58" s="2"/>
      <c r="AV58" s="2"/>
      <c r="AW58" s="2"/>
      <c r="AX58" s="2"/>
      <c r="AY58" s="2"/>
      <c r="AZ58" s="2"/>
      <c r="BA58" s="2"/>
      <c r="BB58" s="2"/>
      <c r="BC58" s="2"/>
      <c r="BD58" s="2"/>
      <c r="BE58" s="2"/>
      <c r="BF58" s="2"/>
      <c r="BG58" s="2"/>
      <c r="BH58" s="2"/>
      <c r="BI58" s="2"/>
      <c r="BJ58" s="2"/>
      <c r="BK58" s="2"/>
      <c r="BL58" s="2"/>
      <c r="BM58" s="2"/>
    </row>
    <row r="59" spans="1:65" ht="10.199999999999999" x14ac:dyDescent="0.2">
      <c r="A59" s="116"/>
      <c r="B59" s="1" t="str">
        <f>B36</f>
        <v>Other</v>
      </c>
      <c r="C59" s="146"/>
      <c r="D59" s="36"/>
      <c r="E59" s="36"/>
      <c r="F59" s="125">
        <v>0.33</v>
      </c>
      <c r="G59" s="126">
        <f t="shared" si="16"/>
        <v>0.33</v>
      </c>
      <c r="H59" s="126">
        <f t="shared" si="17"/>
        <v>0.33</v>
      </c>
      <c r="I59" s="18"/>
      <c r="J59" s="160">
        <f t="shared" si="20"/>
        <v>0</v>
      </c>
      <c r="K59" s="160">
        <f t="shared" si="20"/>
        <v>0</v>
      </c>
      <c r="L59" s="160">
        <f t="shared" si="20"/>
        <v>0</v>
      </c>
      <c r="M59" s="161">
        <f t="shared" si="15"/>
        <v>0</v>
      </c>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2"/>
      <c r="AR59" s="2"/>
      <c r="AS59" s="2"/>
      <c r="AT59" s="2"/>
      <c r="AU59" s="2"/>
      <c r="AV59" s="2"/>
      <c r="AW59" s="2"/>
      <c r="AX59" s="2"/>
      <c r="AY59" s="2"/>
      <c r="AZ59" s="2"/>
      <c r="BA59" s="2"/>
      <c r="BB59" s="2"/>
      <c r="BC59" s="2"/>
      <c r="BD59" s="2"/>
      <c r="BE59" s="2"/>
      <c r="BF59" s="2"/>
      <c r="BG59" s="2"/>
      <c r="BH59" s="2"/>
      <c r="BI59" s="2"/>
      <c r="BJ59" s="2"/>
      <c r="BK59" s="2"/>
      <c r="BL59" s="2"/>
      <c r="BM59" s="2"/>
    </row>
    <row r="60" spans="1:65" ht="12.75" customHeight="1" x14ac:dyDescent="0.2">
      <c r="A60" s="116"/>
      <c r="B60" s="233" t="s">
        <v>119</v>
      </c>
      <c r="C60" s="234"/>
      <c r="D60" s="235"/>
      <c r="E60" s="172"/>
      <c r="F60" s="158" t="s">
        <v>31</v>
      </c>
      <c r="G60" s="170" t="s">
        <v>10</v>
      </c>
      <c r="H60" s="170" t="s">
        <v>30</v>
      </c>
      <c r="I60" s="109"/>
      <c r="J60" s="29"/>
      <c r="K60" s="29"/>
      <c r="L60" s="29"/>
      <c r="M60" s="114"/>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2"/>
      <c r="AR60" s="2"/>
      <c r="AS60" s="2"/>
      <c r="AT60" s="2"/>
      <c r="AU60" s="2"/>
      <c r="AV60" s="2"/>
      <c r="AW60" s="2"/>
      <c r="AX60" s="2"/>
      <c r="AY60" s="2"/>
      <c r="AZ60" s="2"/>
      <c r="BA60" s="2"/>
      <c r="BB60" s="2"/>
      <c r="BC60" s="2"/>
      <c r="BD60" s="2"/>
      <c r="BE60" s="2"/>
      <c r="BF60" s="2"/>
      <c r="BG60" s="2"/>
      <c r="BH60" s="2"/>
      <c r="BI60" s="2"/>
      <c r="BJ60" s="2"/>
      <c r="BK60" s="2"/>
      <c r="BL60" s="2"/>
      <c r="BM60" s="2"/>
    </row>
    <row r="61" spans="1:65" ht="11.25" customHeight="1" x14ac:dyDescent="0.2">
      <c r="A61" s="116"/>
      <c r="B61" s="233"/>
      <c r="C61" s="234"/>
      <c r="D61" s="235"/>
      <c r="E61" s="173"/>
      <c r="F61" s="159">
        <v>259.17</v>
      </c>
      <c r="G61" s="171">
        <f>F61*(1+$D$8)</f>
        <v>279.89999999999998</v>
      </c>
      <c r="H61" s="171">
        <f>G61*(1+$D$8)</f>
        <v>302.29000000000002</v>
      </c>
      <c r="I61" s="110"/>
      <c r="J61" s="166">
        <f>IF(F30="",0,IF(F30=0,0,ROUND(F61*(F30*$E30),0)))+(IF(F31=0,0,IF(F31=0,0,ROUND(F61*(F31*$E31),0))))+(IF(F32=0,0,IF(F32=0,0,ROUND(F61*(F32*$E32),0))))+(IF(F33=0,0,IF(F33=0,0,ROUND(F61*(F33*$E33),0))))</f>
        <v>3110</v>
      </c>
      <c r="K61" s="166">
        <f>IF(G30="",0,IF(G30=0,0,ROUND(G61*(G30*$E30),0)))+(IF(G31=0,0,IF(G31=0,0,ROUND(G61*(G31*$E31),0))))+(IF(G32=0,0,IF(G32=0,0,ROUND(G61*(G32*$E32),0))))+(IF(G33=0,0,IF(G33=0,0,ROUND(G61*(G33*$E33),0))))</f>
        <v>3359</v>
      </c>
      <c r="L61" s="166">
        <f>IF(H30="",0,IF(H30=0,0,ROUND(H61*(H30*$E30),0)))+(IF(H31=0,0,IF(H31=0,0,ROUND(H61*(H31*$E31),0))))+(IF(H32=0,0,IF(H32=0,0,ROUND(H61*(H32*$E32),0))))+(IF(H33=0,0,IF(H33=0,0,ROUND(H61*(H33*$E33),0))))</f>
        <v>3627</v>
      </c>
      <c r="M61" s="167">
        <f>SUM(J61:L61)</f>
        <v>10096</v>
      </c>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2"/>
      <c r="AR61" s="2"/>
      <c r="AS61" s="2"/>
      <c r="AT61" s="2"/>
      <c r="AU61" s="2"/>
      <c r="AV61" s="2"/>
      <c r="AW61" s="2"/>
      <c r="AX61" s="2"/>
      <c r="AY61" s="2"/>
      <c r="AZ61" s="2"/>
      <c r="BA61" s="2"/>
      <c r="BB61" s="2"/>
      <c r="BC61" s="2"/>
      <c r="BD61" s="2"/>
      <c r="BE61" s="2"/>
      <c r="BF61" s="2"/>
      <c r="BG61" s="2"/>
      <c r="BH61" s="2"/>
      <c r="BI61" s="2"/>
      <c r="BJ61" s="2"/>
      <c r="BK61" s="2"/>
      <c r="BL61" s="2"/>
      <c r="BM61" s="2"/>
    </row>
    <row r="62" spans="1:65" ht="12.75" customHeight="1" thickBot="1" x14ac:dyDescent="0.25">
      <c r="A62" s="1" t="s">
        <v>18</v>
      </c>
      <c r="B62" s="10" t="s">
        <v>19</v>
      </c>
      <c r="C62" s="10"/>
      <c r="D62" s="18"/>
      <c r="E62" s="18"/>
      <c r="F62" s="133"/>
      <c r="G62" s="133"/>
      <c r="H62" s="133"/>
      <c r="I62" s="18"/>
      <c r="J62" s="168">
        <f>SUM(J41:J59,J61)</f>
        <v>37044</v>
      </c>
      <c r="K62" s="168">
        <f>SUM(K41:K59,K61)</f>
        <v>38275</v>
      </c>
      <c r="L62" s="168">
        <f>SUM(L41:L59,L61)</f>
        <v>39557</v>
      </c>
      <c r="M62" s="169">
        <f>SUM(J62:L62)</f>
        <v>114876</v>
      </c>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2"/>
      <c r="AR62" s="2"/>
      <c r="AS62" s="2"/>
      <c r="AT62" s="2"/>
      <c r="AU62" s="2"/>
      <c r="AV62" s="2"/>
      <c r="AW62" s="2"/>
      <c r="AX62" s="2"/>
      <c r="AY62" s="2"/>
      <c r="AZ62" s="2"/>
      <c r="BA62" s="2"/>
      <c r="BB62" s="2"/>
      <c r="BC62" s="2"/>
      <c r="BD62" s="2"/>
      <c r="BE62" s="2"/>
      <c r="BF62" s="2"/>
      <c r="BG62" s="2"/>
      <c r="BH62" s="2"/>
      <c r="BI62" s="2"/>
      <c r="BJ62" s="2"/>
      <c r="BK62" s="2"/>
      <c r="BL62" s="2"/>
      <c r="BM62" s="2"/>
    </row>
    <row r="63" spans="1:65" ht="16.5" customHeight="1" thickTop="1" x14ac:dyDescent="0.2">
      <c r="A63" s="117"/>
      <c r="B63" s="10" t="s">
        <v>98</v>
      </c>
      <c r="C63" s="10"/>
      <c r="D63" s="117"/>
      <c r="E63" s="117"/>
      <c r="F63" s="117"/>
      <c r="G63" s="117"/>
      <c r="H63" s="117"/>
      <c r="J63" s="164">
        <f>+J38+J62</f>
        <v>150333</v>
      </c>
      <c r="K63" s="164">
        <f>+K38+K62</f>
        <v>154530</v>
      </c>
      <c r="L63" s="164">
        <f>+L38+L62</f>
        <v>158868</v>
      </c>
      <c r="M63" s="165">
        <f>SUM(J63:L63)</f>
        <v>463731</v>
      </c>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2"/>
      <c r="AR63" s="2"/>
      <c r="AS63" s="2"/>
      <c r="AT63" s="2"/>
      <c r="AU63" s="2"/>
      <c r="AV63" s="2"/>
      <c r="AW63" s="2"/>
      <c r="AX63" s="2"/>
      <c r="AY63" s="2"/>
      <c r="AZ63" s="2"/>
      <c r="BA63" s="2"/>
      <c r="BB63" s="2"/>
      <c r="BC63" s="2"/>
      <c r="BD63" s="2"/>
      <c r="BE63" s="2"/>
      <c r="BF63" s="2"/>
      <c r="BG63" s="2"/>
      <c r="BH63" s="2"/>
      <c r="BI63" s="2"/>
      <c r="BJ63" s="2"/>
      <c r="BK63" s="2"/>
      <c r="BL63" s="2"/>
      <c r="BM63" s="2"/>
    </row>
    <row r="64" spans="1:65" ht="9.75" customHeight="1" x14ac:dyDescent="0.2">
      <c r="B64" s="111"/>
      <c r="C64" s="111"/>
      <c r="J64" s="4"/>
      <c r="K64" s="4"/>
      <c r="L64" s="4"/>
      <c r="M64" s="115"/>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2"/>
      <c r="AR64" s="2"/>
      <c r="AS64" s="2"/>
      <c r="AT64" s="2"/>
      <c r="AU64" s="2"/>
      <c r="AV64" s="2"/>
      <c r="AW64" s="2"/>
      <c r="AX64" s="2"/>
      <c r="AY64" s="2"/>
      <c r="AZ64" s="2"/>
      <c r="BA64" s="2"/>
      <c r="BB64" s="2"/>
      <c r="BC64" s="2"/>
      <c r="BD64" s="2"/>
      <c r="BE64" s="2"/>
      <c r="BF64" s="2"/>
      <c r="BG64" s="2"/>
      <c r="BH64" s="2"/>
      <c r="BI64" s="2"/>
      <c r="BJ64" s="2"/>
      <c r="BK64" s="2"/>
      <c r="BL64" s="2"/>
      <c r="BM64" s="2"/>
    </row>
    <row r="65" spans="1:65" ht="16.5" customHeight="1" x14ac:dyDescent="0.2">
      <c r="A65" s="105" t="s">
        <v>26</v>
      </c>
      <c r="B65" s="105" t="s">
        <v>78</v>
      </c>
      <c r="C65" s="105"/>
      <c r="D65" s="39"/>
      <c r="E65" s="39"/>
      <c r="F65" s="39"/>
      <c r="G65" s="39"/>
      <c r="H65" s="39"/>
      <c r="I65" s="21"/>
      <c r="J65" s="4"/>
      <c r="K65" s="4"/>
      <c r="L65" s="4"/>
      <c r="M65" s="115"/>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2"/>
      <c r="AR65" s="2"/>
      <c r="AS65" s="2"/>
      <c r="AT65" s="2"/>
      <c r="AU65" s="2"/>
      <c r="AV65" s="2"/>
      <c r="AW65" s="2"/>
      <c r="AX65" s="2"/>
      <c r="AY65" s="2"/>
      <c r="AZ65" s="2"/>
      <c r="BA65" s="2"/>
      <c r="BB65" s="2"/>
      <c r="BC65" s="2"/>
      <c r="BD65" s="2"/>
      <c r="BE65" s="2"/>
      <c r="BF65" s="2"/>
      <c r="BG65" s="2"/>
      <c r="BH65" s="2"/>
      <c r="BI65" s="2"/>
      <c r="BJ65" s="2"/>
      <c r="BK65" s="2"/>
      <c r="BL65" s="2"/>
      <c r="BM65" s="2"/>
    </row>
    <row r="66" spans="1:65" ht="11.25" customHeight="1" x14ac:dyDescent="0.25">
      <c r="A66" s="116" t="s">
        <v>34</v>
      </c>
      <c r="B66" s="242" t="s">
        <v>128</v>
      </c>
      <c r="C66" s="242"/>
      <c r="D66" s="243"/>
      <c r="E66" s="243"/>
      <c r="F66" s="243"/>
      <c r="G66" s="243"/>
      <c r="H66" s="243"/>
      <c r="I66"/>
      <c r="J66" s="3">
        <v>10000</v>
      </c>
      <c r="K66" s="3">
        <v>0</v>
      </c>
      <c r="L66" s="3">
        <v>0</v>
      </c>
      <c r="M66" s="174">
        <f t="shared" ref="M66:M71" si="21">SUM(J66:L66)</f>
        <v>10000</v>
      </c>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2"/>
      <c r="AR66" s="2"/>
      <c r="AS66" s="2"/>
      <c r="AT66" s="2"/>
      <c r="AU66" s="2"/>
      <c r="AV66" s="2"/>
      <c r="AW66" s="2"/>
      <c r="AX66" s="2"/>
      <c r="AY66" s="2"/>
      <c r="AZ66" s="2"/>
      <c r="BA66" s="2"/>
      <c r="BB66" s="2"/>
      <c r="BC66" s="2"/>
      <c r="BD66" s="2"/>
      <c r="BE66" s="2"/>
      <c r="BF66" s="2"/>
      <c r="BG66" s="2"/>
      <c r="BH66" s="2"/>
      <c r="BI66" s="2"/>
      <c r="BJ66" s="2"/>
      <c r="BK66" s="2"/>
      <c r="BL66" s="2"/>
      <c r="BM66" s="2"/>
    </row>
    <row r="67" spans="1:65" ht="11.25" customHeight="1" x14ac:dyDescent="0.25">
      <c r="A67" s="116" t="s">
        <v>35</v>
      </c>
      <c r="B67" s="240"/>
      <c r="C67" s="240"/>
      <c r="D67" s="240"/>
      <c r="E67" s="240"/>
      <c r="F67" s="240"/>
      <c r="G67" s="240"/>
      <c r="H67" s="240"/>
      <c r="I67"/>
      <c r="J67" s="3">
        <v>0</v>
      </c>
      <c r="K67" s="3">
        <v>0</v>
      </c>
      <c r="L67" s="3">
        <v>0</v>
      </c>
      <c r="M67" s="174">
        <f t="shared" si="21"/>
        <v>0</v>
      </c>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2"/>
      <c r="AR67" s="2"/>
      <c r="AS67" s="2"/>
      <c r="AT67" s="2"/>
      <c r="AU67" s="2"/>
      <c r="AV67" s="2"/>
      <c r="AW67" s="2"/>
      <c r="AX67" s="2"/>
      <c r="AY67" s="2"/>
      <c r="AZ67" s="2"/>
      <c r="BA67" s="2"/>
      <c r="BB67" s="2"/>
      <c r="BC67" s="2"/>
      <c r="BD67" s="2"/>
      <c r="BE67" s="2"/>
      <c r="BF67" s="2"/>
      <c r="BG67" s="2"/>
      <c r="BH67" s="2"/>
      <c r="BI67" s="2"/>
      <c r="BJ67" s="2"/>
      <c r="BK67" s="2"/>
      <c r="BL67" s="2"/>
      <c r="BM67" s="2"/>
    </row>
    <row r="68" spans="1:65" ht="11.25" customHeight="1" x14ac:dyDescent="0.25">
      <c r="A68" s="116" t="s">
        <v>36</v>
      </c>
      <c r="B68" s="240"/>
      <c r="C68" s="240"/>
      <c r="D68" s="240"/>
      <c r="E68" s="240"/>
      <c r="F68" s="240"/>
      <c r="G68" s="240"/>
      <c r="H68" s="240"/>
      <c r="I68"/>
      <c r="J68" s="3">
        <v>0</v>
      </c>
      <c r="K68" s="3">
        <v>0</v>
      </c>
      <c r="L68" s="3">
        <v>0</v>
      </c>
      <c r="M68" s="174">
        <f t="shared" si="21"/>
        <v>0</v>
      </c>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2"/>
      <c r="AR68" s="2"/>
      <c r="AS68" s="2"/>
      <c r="AT68" s="2"/>
      <c r="AU68" s="2"/>
      <c r="AV68" s="2"/>
      <c r="AW68" s="2"/>
      <c r="AX68" s="2"/>
      <c r="AY68" s="2"/>
      <c r="AZ68" s="2"/>
      <c r="BA68" s="2"/>
      <c r="BB68" s="2"/>
      <c r="BC68" s="2"/>
      <c r="BD68" s="2"/>
      <c r="BE68" s="2"/>
      <c r="BF68" s="2"/>
      <c r="BG68" s="2"/>
      <c r="BH68" s="2"/>
      <c r="BI68" s="2"/>
      <c r="BJ68" s="2"/>
      <c r="BK68" s="2"/>
      <c r="BL68" s="2"/>
      <c r="BM68" s="2"/>
    </row>
    <row r="69" spans="1:65" ht="11.25" customHeight="1" x14ac:dyDescent="0.25">
      <c r="A69" s="116" t="s">
        <v>94</v>
      </c>
      <c r="B69" s="242"/>
      <c r="C69" s="242"/>
      <c r="D69" s="243"/>
      <c r="E69" s="243"/>
      <c r="F69" s="243"/>
      <c r="G69" s="243"/>
      <c r="H69" s="243"/>
      <c r="I69"/>
      <c r="J69" s="3">
        <v>0</v>
      </c>
      <c r="K69" s="3">
        <v>0</v>
      </c>
      <c r="L69" s="3">
        <v>0</v>
      </c>
      <c r="M69" s="174">
        <f t="shared" si="21"/>
        <v>0</v>
      </c>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2"/>
      <c r="AR69" s="2"/>
      <c r="AS69" s="2"/>
      <c r="AT69" s="2"/>
      <c r="AU69" s="2"/>
      <c r="AV69" s="2"/>
      <c r="AW69" s="2"/>
      <c r="AX69" s="2"/>
      <c r="AY69" s="2"/>
      <c r="AZ69" s="2"/>
      <c r="BA69" s="2"/>
      <c r="BB69" s="2"/>
      <c r="BC69" s="2"/>
      <c r="BD69" s="2"/>
      <c r="BE69" s="2"/>
      <c r="BF69" s="2"/>
      <c r="BG69" s="2"/>
      <c r="BH69" s="2"/>
      <c r="BI69" s="2"/>
      <c r="BJ69" s="2"/>
      <c r="BK69" s="2"/>
      <c r="BL69" s="2"/>
      <c r="BM69" s="2"/>
    </row>
    <row r="70" spans="1:65" ht="11.25" customHeight="1" x14ac:dyDescent="0.25">
      <c r="A70" s="116" t="s">
        <v>95</v>
      </c>
      <c r="B70" s="242"/>
      <c r="C70" s="242"/>
      <c r="D70" s="243"/>
      <c r="E70" s="243"/>
      <c r="F70" s="243"/>
      <c r="G70" s="243"/>
      <c r="H70" s="243"/>
      <c r="I70"/>
      <c r="J70" s="8">
        <v>0</v>
      </c>
      <c r="K70" s="8">
        <v>0</v>
      </c>
      <c r="L70" s="8">
        <v>0</v>
      </c>
      <c r="M70" s="175">
        <f t="shared" si="21"/>
        <v>0</v>
      </c>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2"/>
      <c r="AR70" s="2"/>
      <c r="AS70" s="2"/>
      <c r="AT70" s="2"/>
      <c r="AU70" s="2"/>
      <c r="AV70" s="2"/>
      <c r="AW70" s="2"/>
      <c r="AX70" s="2"/>
      <c r="AY70" s="2"/>
      <c r="AZ70" s="2"/>
      <c r="BA70" s="2"/>
      <c r="BB70" s="2"/>
      <c r="BC70" s="2"/>
      <c r="BD70" s="2"/>
      <c r="BE70" s="2"/>
      <c r="BF70" s="2"/>
      <c r="BG70" s="2"/>
      <c r="BH70" s="2"/>
      <c r="BI70" s="2"/>
      <c r="BJ70" s="2"/>
      <c r="BK70" s="2"/>
      <c r="BL70" s="2"/>
      <c r="BM70" s="2"/>
    </row>
    <row r="71" spans="1:65" ht="11.25" customHeight="1" x14ac:dyDescent="0.2">
      <c r="A71" s="116"/>
      <c r="B71" s="10" t="s">
        <v>3</v>
      </c>
      <c r="C71" s="10"/>
      <c r="J71" s="174">
        <f>SUM(J66:J70)</f>
        <v>10000</v>
      </c>
      <c r="K71" s="174">
        <f>SUM(K66:K70)</f>
        <v>0</v>
      </c>
      <c r="L71" s="174">
        <f>SUM(L66:L70)</f>
        <v>0</v>
      </c>
      <c r="M71" s="174">
        <f t="shared" si="21"/>
        <v>10000</v>
      </c>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2"/>
      <c r="AR71" s="2"/>
      <c r="AS71" s="2"/>
      <c r="AT71" s="2"/>
      <c r="AU71" s="2"/>
      <c r="AV71" s="2"/>
      <c r="AW71" s="2"/>
      <c r="AX71" s="2"/>
      <c r="AY71" s="2"/>
      <c r="AZ71" s="2"/>
      <c r="BA71" s="2"/>
      <c r="BB71" s="2"/>
      <c r="BC71" s="2"/>
      <c r="BD71" s="2"/>
      <c r="BE71" s="2"/>
      <c r="BF71" s="2"/>
      <c r="BG71" s="2"/>
      <c r="BH71" s="2"/>
      <c r="BI71" s="2"/>
      <c r="BJ71" s="2"/>
      <c r="BK71" s="2"/>
      <c r="BL71" s="2"/>
      <c r="BM71" s="2"/>
    </row>
    <row r="72" spans="1:65" ht="9.75" customHeight="1" x14ac:dyDescent="0.2">
      <c r="A72" s="5"/>
      <c r="B72" s="5"/>
      <c r="C72" s="5"/>
      <c r="J72" s="4"/>
      <c r="K72" s="4"/>
      <c r="L72" s="4"/>
      <c r="M72" s="115"/>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2"/>
      <c r="AR72" s="2"/>
      <c r="AS72" s="2"/>
      <c r="AT72" s="2"/>
      <c r="AU72" s="2"/>
      <c r="AV72" s="2"/>
      <c r="AW72" s="2"/>
      <c r="AX72" s="2"/>
      <c r="AY72" s="2"/>
      <c r="AZ72" s="2"/>
      <c r="BA72" s="2"/>
      <c r="BB72" s="2"/>
      <c r="BC72" s="2"/>
      <c r="BD72" s="2"/>
      <c r="BE72" s="2"/>
      <c r="BF72" s="2"/>
      <c r="BG72" s="2"/>
      <c r="BH72" s="2"/>
      <c r="BI72" s="2"/>
      <c r="BJ72" s="2"/>
      <c r="BK72" s="2"/>
      <c r="BL72" s="2"/>
      <c r="BM72" s="2"/>
    </row>
    <row r="73" spans="1:65" ht="10.199999999999999" x14ac:dyDescent="0.2">
      <c r="A73" s="105" t="s">
        <v>27</v>
      </c>
      <c r="B73" s="105" t="s">
        <v>79</v>
      </c>
      <c r="C73" s="105"/>
      <c r="J73" s="174">
        <f>TRAVEL!K12</f>
        <v>3700</v>
      </c>
      <c r="K73" s="174">
        <f>TRAVEL!K30</f>
        <v>0</v>
      </c>
      <c r="L73" s="174">
        <f>TRAVEL!K48</f>
        <v>0</v>
      </c>
      <c r="M73" s="176">
        <f>SUM(J73:L73)</f>
        <v>3700</v>
      </c>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2"/>
      <c r="AR73" s="2"/>
      <c r="AS73" s="2"/>
      <c r="AT73" s="2"/>
      <c r="AU73" s="2"/>
      <c r="AV73" s="2"/>
      <c r="AW73" s="2"/>
      <c r="AX73" s="2"/>
      <c r="AY73" s="2"/>
      <c r="AZ73" s="2"/>
      <c r="BA73" s="2"/>
      <c r="BB73" s="2"/>
      <c r="BC73" s="2"/>
      <c r="BD73" s="2"/>
      <c r="BE73" s="2"/>
      <c r="BF73" s="2"/>
      <c r="BG73" s="2"/>
      <c r="BH73" s="2"/>
      <c r="BI73" s="2"/>
      <c r="BJ73" s="2"/>
      <c r="BK73" s="2"/>
      <c r="BL73" s="2"/>
      <c r="BM73" s="2"/>
    </row>
    <row r="74" spans="1:65" ht="10.199999999999999" x14ac:dyDescent="0.2">
      <c r="J74" s="175">
        <f>TRAVEL!K18</f>
        <v>4350</v>
      </c>
      <c r="K74" s="175">
        <f>TRAVEL!K36</f>
        <v>0</v>
      </c>
      <c r="L74" s="175">
        <f>TRAVEL!K54</f>
        <v>4350</v>
      </c>
      <c r="M74" s="167">
        <f>SUM(J74:L74)</f>
        <v>8700</v>
      </c>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2"/>
      <c r="AR74" s="2"/>
      <c r="AS74" s="2"/>
      <c r="AT74" s="2"/>
      <c r="AU74" s="2"/>
      <c r="AV74" s="2"/>
      <c r="AW74" s="2"/>
      <c r="AX74" s="2"/>
      <c r="AY74" s="2"/>
      <c r="AZ74" s="2"/>
      <c r="BA74" s="2"/>
      <c r="BB74" s="2"/>
      <c r="BC74" s="2"/>
      <c r="BD74" s="2"/>
      <c r="BE74" s="2"/>
      <c r="BF74" s="2"/>
      <c r="BG74" s="2"/>
      <c r="BH74" s="2"/>
      <c r="BI74" s="2"/>
      <c r="BJ74" s="2"/>
      <c r="BK74" s="2"/>
      <c r="BL74" s="2"/>
      <c r="BM74" s="2"/>
    </row>
    <row r="75" spans="1:65" ht="10.199999999999999" x14ac:dyDescent="0.2">
      <c r="B75" s="10" t="s">
        <v>5</v>
      </c>
      <c r="C75" s="10"/>
      <c r="J75" s="174">
        <f t="shared" ref="J75:M75" si="22">SUM(J73:J74)</f>
        <v>8050</v>
      </c>
      <c r="K75" s="174">
        <f t="shared" si="22"/>
        <v>0</v>
      </c>
      <c r="L75" s="174">
        <f t="shared" si="22"/>
        <v>4350</v>
      </c>
      <c r="M75" s="176">
        <f t="shared" si="22"/>
        <v>12400</v>
      </c>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2"/>
      <c r="AR75" s="2"/>
      <c r="AS75" s="2"/>
      <c r="AT75" s="2"/>
      <c r="AU75" s="2"/>
      <c r="AV75" s="2"/>
      <c r="AW75" s="2"/>
      <c r="AX75" s="2"/>
      <c r="AY75" s="2"/>
      <c r="AZ75" s="2"/>
      <c r="BA75" s="2"/>
      <c r="BB75" s="2"/>
      <c r="BC75" s="2"/>
      <c r="BD75" s="2"/>
      <c r="BE75" s="2"/>
      <c r="BF75" s="2"/>
      <c r="BG75" s="2"/>
      <c r="BH75" s="2"/>
      <c r="BI75" s="2"/>
      <c r="BJ75" s="2"/>
      <c r="BK75" s="2"/>
      <c r="BL75" s="2"/>
      <c r="BM75" s="2"/>
    </row>
    <row r="76" spans="1:65" ht="9.75" customHeight="1" x14ac:dyDescent="0.2">
      <c r="B76" s="10"/>
      <c r="C76" s="10"/>
      <c r="J76" s="13"/>
      <c r="K76" s="13"/>
      <c r="L76" s="13"/>
      <c r="M76" s="115"/>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2"/>
      <c r="AR76" s="2"/>
      <c r="AS76" s="2"/>
      <c r="AT76" s="2"/>
      <c r="AU76" s="2"/>
      <c r="AV76" s="2"/>
      <c r="AW76" s="2"/>
      <c r="AX76" s="2"/>
      <c r="AY76" s="2"/>
      <c r="AZ76" s="2"/>
      <c r="BA76" s="2"/>
      <c r="BB76" s="2"/>
      <c r="BC76" s="2"/>
      <c r="BD76" s="2"/>
      <c r="BE76" s="2"/>
      <c r="BF76" s="2"/>
      <c r="BG76" s="2"/>
      <c r="BH76" s="2"/>
      <c r="BI76" s="2"/>
      <c r="BJ76" s="2"/>
      <c r="BK76" s="2"/>
      <c r="BL76" s="2"/>
      <c r="BM76" s="2"/>
    </row>
    <row r="77" spans="1:65" ht="12.75" customHeight="1" x14ac:dyDescent="0.2">
      <c r="A77" s="105" t="s">
        <v>8</v>
      </c>
      <c r="B77" s="105" t="s">
        <v>80</v>
      </c>
      <c r="C77" s="105"/>
      <c r="D77" s="17"/>
      <c r="E77" s="17"/>
      <c r="F77" s="17"/>
      <c r="G77" s="17"/>
      <c r="J77" s="174">
        <f>IF('PARTICIPANT SUPPORT COSTS'!$F$14="!!!!!","ERR-- PSC",SUM('PARTICIPANT SUPPORT COSTS'!F9:F13))</f>
        <v>0</v>
      </c>
      <c r="K77" s="174">
        <f>IF('PARTICIPANT SUPPORT COSTS'!$F$14="!!!!!","ERR-- PSC",SUM('PARTICIPANT SUPPORT COSTS'!G9:G13))</f>
        <v>0</v>
      </c>
      <c r="L77" s="174">
        <f>IF('PARTICIPANT SUPPORT COSTS'!$F$14="!!!!!","ERR-- PSC",SUM('PARTICIPANT SUPPORT COSTS'!H9:H13))</f>
        <v>0</v>
      </c>
      <c r="M77" s="176">
        <f>SUM(J77:L77)</f>
        <v>0</v>
      </c>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2"/>
      <c r="AR77" s="2"/>
      <c r="AS77" s="2"/>
      <c r="AT77" s="2"/>
      <c r="AU77" s="2"/>
      <c r="AV77" s="2"/>
      <c r="AW77" s="2"/>
      <c r="AX77" s="2"/>
      <c r="AY77" s="2"/>
      <c r="AZ77" s="2"/>
      <c r="BA77" s="2"/>
      <c r="BB77" s="2"/>
      <c r="BC77" s="2"/>
      <c r="BD77" s="2"/>
      <c r="BE77" s="2"/>
      <c r="BF77" s="2"/>
      <c r="BG77" s="2"/>
      <c r="BH77" s="2"/>
      <c r="BI77" s="2"/>
      <c r="BJ77" s="2"/>
      <c r="BK77" s="2"/>
      <c r="BL77" s="2"/>
      <c r="BM77" s="2"/>
    </row>
    <row r="78" spans="1:65" ht="10.199999999999999" x14ac:dyDescent="0.2">
      <c r="B78" s="112"/>
      <c r="C78" s="112"/>
      <c r="D78" s="113"/>
      <c r="J78" s="4"/>
      <c r="K78" s="13"/>
      <c r="L78" s="13"/>
      <c r="M78" s="115"/>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2"/>
      <c r="AR78" s="2"/>
      <c r="AS78" s="2"/>
      <c r="AT78" s="2"/>
      <c r="AU78" s="2"/>
      <c r="AV78" s="2"/>
      <c r="AW78" s="2"/>
      <c r="AX78" s="2"/>
      <c r="AY78" s="2"/>
      <c r="AZ78" s="2"/>
      <c r="BA78" s="2"/>
      <c r="BB78" s="2"/>
      <c r="BC78" s="2"/>
      <c r="BD78" s="2"/>
      <c r="BE78" s="2"/>
      <c r="BF78" s="2"/>
      <c r="BG78" s="2"/>
      <c r="BH78" s="2"/>
      <c r="BI78" s="2"/>
      <c r="BJ78" s="2"/>
      <c r="BK78" s="2"/>
      <c r="BL78" s="2"/>
      <c r="BM78" s="2"/>
    </row>
    <row r="79" spans="1:65" ht="10.199999999999999" x14ac:dyDescent="0.2">
      <c r="A79" s="5" t="s">
        <v>29</v>
      </c>
      <c r="B79" s="5" t="s">
        <v>28</v>
      </c>
      <c r="C79" s="5"/>
      <c r="M79" s="115"/>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2"/>
      <c r="AR79" s="2"/>
      <c r="AS79" s="2"/>
      <c r="AT79" s="2"/>
      <c r="AU79" s="2"/>
      <c r="AV79" s="2"/>
      <c r="AW79" s="2"/>
      <c r="AX79" s="2"/>
      <c r="AY79" s="2"/>
      <c r="AZ79" s="2"/>
      <c r="BA79" s="2"/>
      <c r="BB79" s="2"/>
      <c r="BC79" s="2"/>
      <c r="BD79" s="2"/>
      <c r="BE79" s="2"/>
      <c r="BF79" s="2"/>
      <c r="BG79" s="2"/>
      <c r="BH79" s="2"/>
      <c r="BI79" s="2"/>
      <c r="BJ79" s="2"/>
      <c r="BK79" s="2"/>
      <c r="BL79" s="2"/>
      <c r="BM79" s="2"/>
    </row>
    <row r="80" spans="1:65" ht="10.199999999999999" x14ac:dyDescent="0.2">
      <c r="A80" s="116"/>
      <c r="B80" s="17" t="s">
        <v>81</v>
      </c>
      <c r="C80" s="17"/>
      <c r="J80" s="174">
        <f>'SUPPLIES '!B19</f>
        <v>5875</v>
      </c>
      <c r="K80" s="174">
        <f>'SUPPLIES '!C19</f>
        <v>5875</v>
      </c>
      <c r="L80" s="174">
        <f>'SUPPLIES '!D19</f>
        <v>5875</v>
      </c>
      <c r="M80" s="176">
        <f t="shared" ref="M80:M88" si="23">SUM(J80:L80)</f>
        <v>17625</v>
      </c>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2"/>
      <c r="AR80" s="2"/>
      <c r="AS80" s="2"/>
      <c r="AT80" s="2"/>
      <c r="AU80" s="2"/>
      <c r="AV80" s="2"/>
      <c r="AW80" s="2"/>
      <c r="AX80" s="2"/>
      <c r="AY80" s="2"/>
      <c r="AZ80" s="2"/>
      <c r="BA80" s="2"/>
      <c r="BB80" s="2"/>
      <c r="BC80" s="2"/>
      <c r="BD80" s="2"/>
      <c r="BE80" s="2"/>
      <c r="BF80" s="2"/>
      <c r="BG80" s="2"/>
      <c r="BH80" s="2"/>
      <c r="BI80" s="2"/>
      <c r="BJ80" s="2"/>
      <c r="BK80" s="2"/>
      <c r="BL80" s="2"/>
      <c r="BM80" s="2"/>
    </row>
    <row r="81" spans="1:73" ht="10.199999999999999" x14ac:dyDescent="0.2">
      <c r="A81" s="116"/>
      <c r="B81" s="2" t="s">
        <v>22</v>
      </c>
      <c r="C81" s="2"/>
      <c r="D81" s="2"/>
      <c r="E81" s="2"/>
      <c r="F81" s="2"/>
      <c r="G81" s="2"/>
      <c r="H81" s="2"/>
      <c r="J81" s="3">
        <v>1000</v>
      </c>
      <c r="K81" s="7">
        <v>1000</v>
      </c>
      <c r="L81" s="7">
        <v>1000</v>
      </c>
      <c r="M81" s="176">
        <f t="shared" si="23"/>
        <v>3000</v>
      </c>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2"/>
      <c r="AR81" s="2"/>
      <c r="AS81" s="2"/>
      <c r="AT81" s="2"/>
      <c r="AU81" s="2"/>
      <c r="AV81" s="2"/>
      <c r="AW81" s="2"/>
      <c r="AX81" s="2"/>
      <c r="AY81" s="2"/>
      <c r="AZ81" s="2"/>
      <c r="BA81" s="2"/>
      <c r="BB81" s="2"/>
      <c r="BC81" s="2"/>
      <c r="BD81" s="2"/>
      <c r="BE81" s="2"/>
      <c r="BF81" s="2"/>
      <c r="BG81" s="2"/>
      <c r="BH81" s="2"/>
      <c r="BI81" s="2"/>
      <c r="BJ81" s="2"/>
      <c r="BK81" s="2"/>
      <c r="BL81" s="2"/>
      <c r="BM81" s="2"/>
    </row>
    <row r="82" spans="1:73" ht="10.199999999999999" x14ac:dyDescent="0.2">
      <c r="A82" s="116"/>
      <c r="B82" s="2" t="s">
        <v>108</v>
      </c>
      <c r="C82" s="2"/>
      <c r="D82" s="2"/>
      <c r="E82" s="2"/>
      <c r="F82" s="2"/>
      <c r="G82" s="2"/>
      <c r="H82" s="2"/>
      <c r="J82" s="3">
        <v>0</v>
      </c>
      <c r="K82" s="7">
        <v>0</v>
      </c>
      <c r="L82" s="7">
        <v>0</v>
      </c>
      <c r="M82" s="176">
        <f t="shared" si="23"/>
        <v>0</v>
      </c>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2"/>
      <c r="AR82" s="2"/>
      <c r="AS82" s="2"/>
      <c r="AT82" s="2"/>
      <c r="AU82" s="2"/>
      <c r="AV82" s="2"/>
      <c r="AW82" s="2"/>
      <c r="AX82" s="2"/>
      <c r="AY82" s="2"/>
      <c r="AZ82" s="2"/>
      <c r="BA82" s="2"/>
      <c r="BB82" s="2"/>
      <c r="BC82" s="2"/>
      <c r="BD82" s="2"/>
      <c r="BE82" s="2"/>
      <c r="BF82" s="2"/>
      <c r="BG82" s="2"/>
      <c r="BH82" s="2"/>
      <c r="BI82" s="2"/>
      <c r="BJ82" s="2"/>
      <c r="BK82" s="2"/>
      <c r="BL82" s="2"/>
      <c r="BM82" s="2"/>
    </row>
    <row r="83" spans="1:73" ht="10.199999999999999" x14ac:dyDescent="0.2">
      <c r="A83" s="116"/>
      <c r="B83" s="2" t="s">
        <v>109</v>
      </c>
      <c r="C83" s="2"/>
      <c r="D83" s="2"/>
      <c r="E83" s="2"/>
      <c r="F83" s="2"/>
      <c r="G83" s="2"/>
      <c r="H83" s="2"/>
      <c r="J83" s="3">
        <v>0</v>
      </c>
      <c r="K83" s="7">
        <v>0</v>
      </c>
      <c r="L83" s="7">
        <v>0</v>
      </c>
      <c r="M83" s="176">
        <f t="shared" si="23"/>
        <v>0</v>
      </c>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2"/>
      <c r="AR83" s="2"/>
      <c r="AS83" s="2"/>
      <c r="AT83" s="2"/>
      <c r="AU83" s="2"/>
      <c r="AV83" s="2"/>
      <c r="AW83" s="2"/>
      <c r="AX83" s="2"/>
      <c r="AY83" s="2"/>
      <c r="AZ83" s="2"/>
      <c r="BA83" s="2"/>
      <c r="BB83" s="2"/>
      <c r="BC83" s="2"/>
      <c r="BD83" s="2"/>
      <c r="BE83" s="2"/>
      <c r="BF83" s="2"/>
      <c r="BG83" s="2"/>
      <c r="BH83" s="2"/>
      <c r="BI83" s="2"/>
      <c r="BJ83" s="2"/>
      <c r="BK83" s="2"/>
      <c r="BL83" s="2"/>
      <c r="BM83" s="2"/>
    </row>
    <row r="84" spans="1:73" ht="10.199999999999999" x14ac:dyDescent="0.2">
      <c r="A84" s="116"/>
      <c r="B84" s="2" t="s">
        <v>23</v>
      </c>
      <c r="C84" s="2"/>
      <c r="D84" s="2"/>
      <c r="E84" s="2"/>
      <c r="F84" s="2"/>
      <c r="G84" s="2"/>
      <c r="H84" s="2"/>
      <c r="J84" s="3">
        <v>0</v>
      </c>
      <c r="K84" s="7">
        <v>0</v>
      </c>
      <c r="L84" s="7">
        <v>0</v>
      </c>
      <c r="M84" s="176">
        <f t="shared" si="23"/>
        <v>0</v>
      </c>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2"/>
      <c r="AR84" s="2"/>
      <c r="AS84" s="2"/>
      <c r="AT84" s="2"/>
      <c r="AU84" s="2"/>
      <c r="AV84" s="2"/>
      <c r="AW84" s="2"/>
      <c r="AX84" s="2"/>
      <c r="AY84" s="2"/>
      <c r="AZ84" s="2"/>
      <c r="BA84" s="2"/>
      <c r="BB84" s="2"/>
      <c r="BC84" s="2"/>
      <c r="BD84" s="2"/>
      <c r="BE84" s="2"/>
      <c r="BF84" s="2"/>
      <c r="BG84" s="2"/>
      <c r="BH84" s="2"/>
      <c r="BI84" s="2"/>
      <c r="BJ84" s="2"/>
      <c r="BK84" s="2"/>
      <c r="BL84" s="2"/>
      <c r="BM84" s="2"/>
    </row>
    <row r="85" spans="1:73" ht="10.199999999999999" x14ac:dyDescent="0.2">
      <c r="A85" s="116"/>
      <c r="B85" s="2" t="s">
        <v>24</v>
      </c>
      <c r="C85" s="2"/>
      <c r="D85" s="2"/>
      <c r="E85" s="2"/>
      <c r="F85" s="2"/>
      <c r="G85" s="2"/>
      <c r="H85" s="2"/>
      <c r="J85" s="3">
        <v>0</v>
      </c>
      <c r="K85" s="7">
        <v>0</v>
      </c>
      <c r="L85" s="7">
        <v>0</v>
      </c>
      <c r="M85" s="176">
        <f t="shared" si="23"/>
        <v>0</v>
      </c>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2"/>
      <c r="AR85" s="2"/>
      <c r="AS85" s="2"/>
      <c r="AT85" s="2"/>
      <c r="AU85" s="2"/>
      <c r="AV85" s="2"/>
      <c r="AW85" s="2"/>
      <c r="AX85" s="2"/>
      <c r="AY85" s="2"/>
      <c r="AZ85" s="2"/>
      <c r="BA85" s="2"/>
      <c r="BB85" s="2"/>
      <c r="BC85" s="2"/>
      <c r="BD85" s="2"/>
      <c r="BE85" s="2"/>
      <c r="BF85" s="2"/>
      <c r="BG85" s="2"/>
      <c r="BH85" s="2"/>
      <c r="BI85" s="2"/>
      <c r="BJ85" s="2"/>
      <c r="BK85" s="2"/>
      <c r="BL85" s="2"/>
      <c r="BM85" s="2"/>
    </row>
    <row r="86" spans="1:73" ht="10.199999999999999" x14ac:dyDescent="0.2">
      <c r="A86" s="116"/>
      <c r="B86" s="2" t="s">
        <v>1</v>
      </c>
      <c r="C86" s="2"/>
      <c r="D86" s="9"/>
      <c r="E86" s="2"/>
      <c r="F86" s="2"/>
      <c r="G86" s="2"/>
      <c r="H86" s="2"/>
      <c r="J86" s="7">
        <v>0</v>
      </c>
      <c r="K86" s="7">
        <v>0</v>
      </c>
      <c r="L86" s="7">
        <v>0</v>
      </c>
      <c r="M86" s="176">
        <f t="shared" si="23"/>
        <v>0</v>
      </c>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2"/>
      <c r="AR86" s="2"/>
      <c r="AS86" s="2"/>
      <c r="AT86" s="2"/>
      <c r="AU86" s="2"/>
      <c r="AV86" s="2"/>
      <c r="AW86" s="2"/>
      <c r="AX86" s="2"/>
      <c r="AY86" s="2"/>
      <c r="AZ86" s="2"/>
      <c r="BA86" s="2"/>
      <c r="BB86" s="2"/>
      <c r="BC86" s="2"/>
      <c r="BD86" s="2"/>
      <c r="BE86" s="2"/>
      <c r="BF86" s="2"/>
      <c r="BG86" s="2"/>
      <c r="BH86" s="2"/>
      <c r="BI86" s="2"/>
      <c r="BJ86" s="2"/>
      <c r="BK86" s="2"/>
      <c r="BL86" s="2"/>
      <c r="BM86" s="2"/>
    </row>
    <row r="87" spans="1:73" ht="10.199999999999999" x14ac:dyDescent="0.2">
      <c r="A87" s="116"/>
      <c r="B87" s="2" t="s">
        <v>110</v>
      </c>
      <c r="C87" s="2"/>
      <c r="D87" s="9"/>
      <c r="E87" s="2"/>
      <c r="F87" s="2"/>
      <c r="G87" s="2"/>
      <c r="H87" s="2"/>
      <c r="J87" s="7">
        <v>3500</v>
      </c>
      <c r="K87" s="7">
        <v>3500</v>
      </c>
      <c r="L87" s="7">
        <v>3500</v>
      </c>
      <c r="M87" s="176">
        <f t="shared" si="23"/>
        <v>10500</v>
      </c>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2"/>
      <c r="AR87" s="2"/>
      <c r="AS87" s="2"/>
      <c r="AT87" s="2"/>
      <c r="AU87" s="2"/>
      <c r="AV87" s="2"/>
      <c r="AW87" s="2"/>
      <c r="AX87" s="2"/>
      <c r="AY87" s="2"/>
      <c r="AZ87" s="2"/>
      <c r="BA87" s="2"/>
      <c r="BB87" s="2"/>
      <c r="BC87" s="2"/>
      <c r="BD87" s="2"/>
      <c r="BE87" s="2"/>
      <c r="BF87" s="2"/>
      <c r="BG87" s="2"/>
      <c r="BH87" s="2"/>
      <c r="BI87" s="2"/>
      <c r="BJ87" s="2"/>
      <c r="BK87" s="2"/>
      <c r="BL87" s="2"/>
      <c r="BM87" s="2"/>
    </row>
    <row r="88" spans="1:73" ht="10.199999999999999" x14ac:dyDescent="0.2">
      <c r="A88" s="116"/>
      <c r="B88" s="2" t="s">
        <v>127</v>
      </c>
      <c r="C88" s="2"/>
      <c r="D88" s="2"/>
      <c r="E88" s="2"/>
      <c r="F88" s="2"/>
      <c r="G88" s="2"/>
      <c r="H88" s="2"/>
      <c r="J88" s="7">
        <v>0</v>
      </c>
      <c r="K88" s="7">
        <v>0</v>
      </c>
      <c r="L88" s="7">
        <v>0</v>
      </c>
      <c r="M88" s="176">
        <f t="shared" si="23"/>
        <v>0</v>
      </c>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2"/>
      <c r="AR88" s="2"/>
      <c r="AS88" s="2"/>
      <c r="AT88" s="2"/>
      <c r="AU88" s="2"/>
      <c r="AV88" s="2"/>
      <c r="AW88" s="2"/>
      <c r="AX88" s="2"/>
      <c r="AY88" s="2"/>
      <c r="AZ88" s="2"/>
      <c r="BA88" s="2"/>
      <c r="BB88" s="2"/>
      <c r="BC88" s="2"/>
      <c r="BD88" s="2"/>
      <c r="BE88" s="2"/>
      <c r="BF88" s="2"/>
      <c r="BG88" s="2"/>
      <c r="BH88" s="2"/>
      <c r="BI88" s="2"/>
      <c r="BJ88" s="2"/>
      <c r="BK88" s="2"/>
      <c r="BL88" s="2"/>
      <c r="BM88" s="2"/>
    </row>
    <row r="89" spans="1:73" ht="10.199999999999999" x14ac:dyDescent="0.2">
      <c r="A89" s="116"/>
      <c r="B89" s="236" t="s">
        <v>40</v>
      </c>
      <c r="C89" s="236"/>
      <c r="D89" s="237"/>
      <c r="E89" s="172"/>
      <c r="F89" s="155" t="s">
        <v>31</v>
      </c>
      <c r="G89" s="170" t="s">
        <v>10</v>
      </c>
      <c r="H89" s="170" t="s">
        <v>30</v>
      </c>
      <c r="J89" s="4"/>
      <c r="K89" s="4"/>
      <c r="L89" s="4"/>
      <c r="M89" s="115"/>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2"/>
      <c r="AR89" s="2"/>
      <c r="AS89" s="2"/>
      <c r="AT89" s="2"/>
      <c r="AU89" s="2"/>
      <c r="AV89" s="2"/>
      <c r="AW89" s="2"/>
      <c r="AX89" s="2"/>
      <c r="AY89" s="2"/>
      <c r="AZ89" s="2"/>
      <c r="BA89" s="2"/>
      <c r="BB89" s="2"/>
      <c r="BC89" s="2"/>
      <c r="BD89" s="2"/>
      <c r="BE89" s="2"/>
      <c r="BF89" s="2"/>
      <c r="BG89" s="2"/>
      <c r="BH89" s="2"/>
      <c r="BI89" s="2"/>
      <c r="BJ89" s="2"/>
      <c r="BK89" s="2"/>
      <c r="BL89" s="2"/>
      <c r="BM89" s="2"/>
    </row>
    <row r="90" spans="1:73" ht="10.199999999999999" x14ac:dyDescent="0.2">
      <c r="A90" s="116"/>
      <c r="B90" s="236"/>
      <c r="C90" s="236"/>
      <c r="D90" s="237"/>
      <c r="E90" s="173"/>
      <c r="F90" s="156">
        <v>16405</v>
      </c>
      <c r="G90" s="178">
        <f>ROUND(F90*(1+$D$9),0)</f>
        <v>16733</v>
      </c>
      <c r="H90" s="178">
        <f>ROUND(G90*(1+$D$9),0)</f>
        <v>17068</v>
      </c>
      <c r="J90" s="177">
        <f>IF(F$30="",0,IF(F$30=0,0,ROUND((F90/12*F$30*$E$30),0)))+(IF(F$31="",0,IF(F$31=0,0,ROUND((F90/12*F$31*$E$31),0))))+(IF(F$32="",0,IF(F$32=0,0,ROUND((F90/12*F$32*$E$32),0))))+(IF(F$33="",0,IF(F$33=0,0,ROUND((F90/12*F$33*$E$33),0))))</f>
        <v>16405</v>
      </c>
      <c r="K90" s="177">
        <f>IF(G$30="",0,IF(G$30=0,0,ROUND((G90/12*G$30*$E$30),0)))+(IF(G$31="",0,IF(G$31=0,0,ROUND((G90/12*G$31*$E$31),0))))+(IF(G$32="",0,IF(G$32=0,0,ROUND((G90/12*G$32*$E$32),0))))+(IF(G$33="",0,IF(G$33=0,0,ROUND((G90/12*G$33*$E$33),0))))</f>
        <v>16733</v>
      </c>
      <c r="L90" s="177">
        <f>IF(H$30="",0,IF(H$30=0,0,ROUND((H90/12*H$30*$E$30),0)))+(IF(H$31="",0,IF(H$31=0,0,ROUND((H90/12*H$31*$E$31),0))))+(IF(H$32="",0,IF(H$32=0,0,ROUND((H90/12*H$32*$E$32),0))))+(IF(H$33="",0,IF(H$33=0,0,ROUND((H90/12*H$33*$E$33),0))))</f>
        <v>17068</v>
      </c>
      <c r="M90" s="167">
        <f>SUM(J90:L90)</f>
        <v>50206</v>
      </c>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2"/>
      <c r="AR90" s="2"/>
      <c r="AS90" s="2"/>
      <c r="AT90" s="2"/>
      <c r="AU90" s="2"/>
      <c r="AV90" s="2"/>
      <c r="AW90" s="2"/>
      <c r="AX90" s="2"/>
      <c r="AY90" s="2"/>
      <c r="AZ90" s="2"/>
      <c r="BA90" s="2"/>
      <c r="BB90" s="2"/>
      <c r="BC90" s="2"/>
      <c r="BD90" s="2"/>
      <c r="BE90" s="2"/>
      <c r="BF90" s="2"/>
      <c r="BG90" s="2"/>
      <c r="BH90" s="2"/>
      <c r="BI90" s="2"/>
      <c r="BJ90" s="2"/>
      <c r="BK90" s="2"/>
      <c r="BL90" s="2"/>
      <c r="BM90" s="2"/>
    </row>
    <row r="91" spans="1:73" ht="10.199999999999999" x14ac:dyDescent="0.2">
      <c r="B91" s="10" t="s">
        <v>7</v>
      </c>
      <c r="C91" s="10"/>
      <c r="E91" s="2"/>
      <c r="F91" s="2"/>
      <c r="G91" s="2"/>
      <c r="H91" s="2"/>
      <c r="J91" s="174">
        <f>SUM(J80:J90)</f>
        <v>26780</v>
      </c>
      <c r="K91" s="174">
        <f>SUM(K80:K90)</f>
        <v>27108</v>
      </c>
      <c r="L91" s="174">
        <f>SUM(L80:L90)</f>
        <v>27443</v>
      </c>
      <c r="M91" s="176">
        <f>SUM(J91:L91)</f>
        <v>81331</v>
      </c>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2"/>
      <c r="AR91" s="2"/>
      <c r="AS91" s="2"/>
      <c r="AT91" s="2"/>
      <c r="AU91" s="2"/>
      <c r="AV91" s="2"/>
      <c r="AW91" s="2"/>
      <c r="AX91" s="2"/>
      <c r="AY91" s="2"/>
      <c r="AZ91" s="2"/>
      <c r="BA91" s="2"/>
      <c r="BB91" s="2"/>
      <c r="BC91" s="2"/>
      <c r="BD91" s="2"/>
      <c r="BE91" s="2"/>
      <c r="BF91" s="2"/>
      <c r="BG91" s="2"/>
      <c r="BH91" s="2"/>
      <c r="BI91" s="2"/>
      <c r="BJ91" s="2"/>
      <c r="BK91" s="2"/>
      <c r="BL91" s="2"/>
      <c r="BM91" s="2"/>
    </row>
    <row r="92" spans="1:73" ht="10.199999999999999" x14ac:dyDescent="0.2">
      <c r="E92" s="2"/>
      <c r="F92" s="2"/>
      <c r="G92" s="2"/>
      <c r="H92" s="2"/>
      <c r="J92" s="30"/>
      <c r="K92" s="23"/>
      <c r="L92" s="23"/>
      <c r="M92" s="31"/>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2"/>
      <c r="AR92" s="2"/>
      <c r="AS92" s="2"/>
      <c r="AT92" s="2"/>
      <c r="AU92" s="2"/>
      <c r="AV92" s="2"/>
      <c r="AW92" s="2"/>
      <c r="AX92" s="2"/>
      <c r="AY92" s="2"/>
      <c r="AZ92" s="2"/>
      <c r="BA92" s="2"/>
      <c r="BB92" s="2"/>
      <c r="BC92" s="2"/>
      <c r="BD92" s="2"/>
      <c r="BE92" s="2"/>
      <c r="BF92" s="2"/>
      <c r="BG92" s="2"/>
      <c r="BH92" s="2"/>
      <c r="BI92" s="2"/>
      <c r="BJ92" s="2"/>
      <c r="BK92" s="2"/>
      <c r="BL92" s="2"/>
      <c r="BM92" s="2"/>
    </row>
    <row r="93" spans="1:73" ht="12" customHeight="1" x14ac:dyDescent="0.2">
      <c r="A93" s="5" t="s">
        <v>68</v>
      </c>
      <c r="B93" s="5" t="s">
        <v>21</v>
      </c>
      <c r="C93" s="5"/>
      <c r="J93" s="174">
        <f>J63+J71+J75+J77+J91</f>
        <v>195163</v>
      </c>
      <c r="K93" s="174">
        <f>K63+K71+K75+K77+K91</f>
        <v>181638</v>
      </c>
      <c r="L93" s="174">
        <f>L63+L71+L75+L77+L91</f>
        <v>190661</v>
      </c>
      <c r="M93" s="176">
        <f>SUM(J93:L93)</f>
        <v>567462</v>
      </c>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2"/>
      <c r="AR93" s="2"/>
      <c r="AS93" s="2"/>
      <c r="AT93" s="2"/>
      <c r="AU93" s="2"/>
      <c r="AV93" s="2"/>
      <c r="AW93" s="2"/>
      <c r="AX93" s="2"/>
      <c r="AY93" s="2"/>
      <c r="AZ93" s="2"/>
      <c r="BA93" s="2"/>
      <c r="BB93" s="2"/>
      <c r="BC93" s="2"/>
      <c r="BD93" s="2"/>
      <c r="BE93" s="2"/>
      <c r="BF93" s="2"/>
      <c r="BG93" s="2"/>
      <c r="BH93" s="2"/>
      <c r="BI93" s="2"/>
      <c r="BJ93" s="2"/>
      <c r="BK93" s="2"/>
      <c r="BL93" s="2"/>
      <c r="BM93" s="2"/>
    </row>
    <row r="94" spans="1:73" ht="12" customHeight="1" x14ac:dyDescent="0.2">
      <c r="A94" s="5"/>
      <c r="B94" s="131"/>
      <c r="C94" s="131"/>
      <c r="D94" s="2"/>
      <c r="E94" s="2"/>
      <c r="F94" s="2"/>
      <c r="G94" s="2"/>
      <c r="H94" s="2"/>
      <c r="I94" s="2"/>
      <c r="J94" s="3"/>
      <c r="K94" s="3"/>
      <c r="L94" s="3"/>
      <c r="M94" s="220"/>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1:73" ht="11.4" x14ac:dyDescent="0.2">
      <c r="B95" s="2"/>
      <c r="C95" s="2"/>
      <c r="D95" s="2"/>
      <c r="E95" s="2"/>
      <c r="F95" s="2"/>
      <c r="G95" s="2"/>
      <c r="H95" s="2"/>
      <c r="I95" s="2"/>
      <c r="J95" s="2"/>
      <c r="K95" s="2"/>
      <c r="L95" s="2"/>
      <c r="M95" s="2"/>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1:73" ht="11.4" x14ac:dyDescent="0.2">
      <c r="B96" s="2"/>
      <c r="C96" s="2"/>
      <c r="D96" s="2"/>
      <c r="E96" s="2"/>
      <c r="F96" s="2"/>
      <c r="G96" s="2"/>
      <c r="H96" s="2"/>
      <c r="I96" s="2"/>
      <c r="J96" s="2"/>
      <c r="K96" s="2"/>
      <c r="L96" s="2"/>
      <c r="M96" s="2"/>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11.4" x14ac:dyDescent="0.2">
      <c r="B97" s="2"/>
      <c r="C97" s="2"/>
      <c r="D97" s="2"/>
      <c r="E97" s="2"/>
      <c r="F97" s="2"/>
      <c r="G97" s="2"/>
      <c r="H97" s="2"/>
      <c r="I97" s="2"/>
      <c r="J97" s="2"/>
      <c r="K97" s="2"/>
      <c r="L97" s="2"/>
      <c r="M97" s="2"/>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11.4" x14ac:dyDescent="0.2">
      <c r="B98" s="2"/>
      <c r="C98" s="2"/>
      <c r="D98" s="2"/>
      <c r="E98" s="2"/>
      <c r="F98" s="2"/>
      <c r="G98" s="2"/>
      <c r="H98" s="2"/>
      <c r="I98" s="2"/>
      <c r="J98" s="2"/>
      <c r="K98" s="2"/>
      <c r="L98" s="2"/>
      <c r="M98" s="2"/>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1.4" x14ac:dyDescent="0.2">
      <c r="B99" s="2"/>
      <c r="C99" s="2"/>
      <c r="D99" s="2"/>
      <c r="E99" s="2"/>
      <c r="F99" s="2"/>
      <c r="G99" s="2"/>
      <c r="H99" s="2"/>
      <c r="I99" s="2"/>
      <c r="J99" s="2"/>
      <c r="K99" s="2"/>
      <c r="L99" s="2"/>
      <c r="M99" s="2"/>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1.4" x14ac:dyDescent="0.2">
      <c r="B100" s="2"/>
      <c r="C100" s="2"/>
      <c r="D100" s="2"/>
      <c r="E100" s="2"/>
      <c r="F100" s="2"/>
      <c r="G100" s="2"/>
      <c r="H100" s="2"/>
      <c r="I100" s="2"/>
      <c r="J100" s="2"/>
      <c r="K100" s="2"/>
      <c r="L100" s="2"/>
      <c r="M100" s="2"/>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1.4" x14ac:dyDescent="0.2">
      <c r="B101" s="2"/>
      <c r="C101" s="2"/>
      <c r="D101" s="2"/>
      <c r="E101" s="2"/>
      <c r="F101" s="2"/>
      <c r="G101" s="2"/>
      <c r="H101" s="2"/>
      <c r="I101" s="2"/>
      <c r="J101" s="2"/>
      <c r="K101" s="2"/>
      <c r="L101" s="2"/>
      <c r="M101" s="2"/>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11.4" x14ac:dyDescent="0.2">
      <c r="B102" s="2"/>
      <c r="C102" s="2"/>
      <c r="D102" s="2"/>
      <c r="E102" s="2"/>
      <c r="F102" s="2"/>
      <c r="G102" s="2"/>
      <c r="H102" s="2"/>
      <c r="I102" s="2"/>
      <c r="J102" s="2"/>
      <c r="K102" s="2"/>
      <c r="L102" s="2"/>
      <c r="M102" s="2"/>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1.4" x14ac:dyDescent="0.2">
      <c r="B103" s="2"/>
      <c r="C103" s="2"/>
      <c r="D103" s="2"/>
      <c r="E103" s="2"/>
      <c r="F103" s="2"/>
      <c r="G103" s="2"/>
      <c r="H103" s="2"/>
      <c r="I103" s="2"/>
      <c r="J103" s="2"/>
      <c r="K103" s="2"/>
      <c r="L103" s="2"/>
      <c r="M103" s="2"/>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11.4" x14ac:dyDescent="0.2">
      <c r="B104" s="2"/>
      <c r="C104" s="2"/>
      <c r="D104" s="2"/>
      <c r="E104" s="2"/>
      <c r="F104" s="2"/>
      <c r="G104" s="2"/>
      <c r="H104" s="2"/>
      <c r="I104" s="2"/>
      <c r="J104" s="2"/>
      <c r="K104" s="2"/>
      <c r="L104" s="2"/>
      <c r="M104" s="2"/>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1.4" x14ac:dyDescent="0.2">
      <c r="B105" s="2"/>
      <c r="C105" s="2"/>
      <c r="D105" s="2"/>
      <c r="E105" s="2"/>
      <c r="F105" s="2"/>
      <c r="G105" s="2"/>
      <c r="H105" s="2"/>
      <c r="I105" s="2"/>
      <c r="J105" s="2"/>
      <c r="K105" s="2"/>
      <c r="L105" s="2"/>
      <c r="M105" s="2"/>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11.4" x14ac:dyDescent="0.2">
      <c r="B106" s="2"/>
      <c r="C106" s="2"/>
      <c r="D106" s="2"/>
      <c r="E106" s="2"/>
      <c r="F106" s="2"/>
      <c r="G106" s="2"/>
      <c r="H106" s="2"/>
      <c r="I106" s="2"/>
      <c r="J106" s="2"/>
      <c r="K106" s="2"/>
      <c r="L106" s="2"/>
      <c r="M106" s="2"/>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1.4" x14ac:dyDescent="0.2">
      <c r="B107" s="2"/>
      <c r="C107" s="2"/>
      <c r="D107" s="2"/>
      <c r="E107" s="2"/>
      <c r="F107" s="2"/>
      <c r="G107" s="2"/>
      <c r="H107" s="2"/>
      <c r="I107" s="2"/>
      <c r="J107" s="2"/>
      <c r="K107" s="2"/>
      <c r="L107" s="2"/>
      <c r="M107" s="2"/>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11.4" x14ac:dyDescent="0.2">
      <c r="B108" s="2"/>
      <c r="C108" s="2"/>
      <c r="D108" s="2"/>
      <c r="E108" s="2"/>
      <c r="F108" s="2"/>
      <c r="G108" s="2"/>
      <c r="H108" s="2"/>
      <c r="I108" s="2"/>
      <c r="J108" s="2"/>
      <c r="K108" s="2"/>
      <c r="L108" s="2"/>
      <c r="M108" s="2"/>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1.4" x14ac:dyDescent="0.2">
      <c r="B109" s="2"/>
      <c r="C109" s="2"/>
      <c r="D109" s="2"/>
      <c r="E109" s="2"/>
      <c r="F109" s="2"/>
      <c r="G109" s="2"/>
      <c r="H109" s="2"/>
      <c r="I109" s="2"/>
      <c r="J109" s="2"/>
      <c r="K109" s="2"/>
      <c r="L109" s="2"/>
      <c r="M109" s="2"/>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1.4" x14ac:dyDescent="0.2">
      <c r="B110" s="2"/>
      <c r="C110" s="2"/>
      <c r="D110" s="2"/>
      <c r="E110" s="2"/>
      <c r="F110" s="2"/>
      <c r="G110" s="2"/>
      <c r="H110" s="2"/>
      <c r="I110" s="2"/>
      <c r="J110" s="2"/>
      <c r="K110" s="2"/>
      <c r="L110" s="2"/>
      <c r="M110" s="2"/>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11.4" x14ac:dyDescent="0.2">
      <c r="B111" s="2"/>
      <c r="C111" s="2"/>
      <c r="D111" s="2"/>
      <c r="E111" s="2"/>
      <c r="F111" s="2"/>
      <c r="G111" s="2"/>
      <c r="H111" s="2"/>
      <c r="I111" s="2"/>
      <c r="J111" s="2"/>
      <c r="K111" s="2"/>
      <c r="L111" s="2"/>
      <c r="M111" s="2"/>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1.4" x14ac:dyDescent="0.2">
      <c r="B112" s="2"/>
      <c r="C112" s="2"/>
      <c r="D112" s="2"/>
      <c r="E112" s="2"/>
      <c r="F112" s="2"/>
      <c r="G112" s="2"/>
      <c r="H112" s="2"/>
      <c r="I112" s="2"/>
      <c r="J112" s="2"/>
      <c r="K112" s="2"/>
      <c r="L112" s="2"/>
      <c r="M112" s="2"/>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1.4" x14ac:dyDescent="0.2">
      <c r="B113" s="2"/>
      <c r="C113" s="2"/>
      <c r="D113" s="2"/>
      <c r="E113" s="2"/>
      <c r="F113" s="2"/>
      <c r="G113" s="2"/>
      <c r="H113" s="2"/>
      <c r="I113" s="2"/>
      <c r="J113" s="2"/>
      <c r="K113" s="2"/>
      <c r="L113" s="2"/>
      <c r="M113" s="2"/>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11.4" x14ac:dyDescent="0.2">
      <c r="B114" s="2"/>
      <c r="C114" s="2"/>
      <c r="D114" s="2"/>
      <c r="E114" s="2"/>
      <c r="F114" s="2"/>
      <c r="G114" s="2"/>
      <c r="H114" s="2"/>
      <c r="I114" s="2"/>
      <c r="J114" s="2"/>
      <c r="K114" s="2"/>
      <c r="L114" s="2"/>
      <c r="M114" s="2"/>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11.4" x14ac:dyDescent="0.2">
      <c r="B115" s="2"/>
      <c r="C115" s="2"/>
      <c r="D115" s="2"/>
      <c r="E115" s="2"/>
      <c r="F115" s="2"/>
      <c r="G115" s="2"/>
      <c r="H115" s="2"/>
      <c r="I115" s="2"/>
      <c r="J115" s="2"/>
      <c r="K115" s="2"/>
      <c r="L115" s="2"/>
      <c r="M115" s="2"/>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1.4" x14ac:dyDescent="0.2">
      <c r="B116" s="2"/>
      <c r="C116" s="2"/>
      <c r="D116" s="2"/>
      <c r="E116" s="2"/>
      <c r="F116" s="2"/>
      <c r="G116" s="2"/>
      <c r="H116" s="2"/>
      <c r="I116" s="2"/>
      <c r="J116" s="2"/>
      <c r="K116" s="2"/>
      <c r="L116" s="2"/>
      <c r="M116" s="2"/>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1.4" x14ac:dyDescent="0.2">
      <c r="B117" s="2"/>
      <c r="C117" s="2"/>
      <c r="D117" s="2"/>
      <c r="E117" s="2"/>
      <c r="F117" s="2"/>
      <c r="G117" s="2"/>
      <c r="H117" s="2"/>
      <c r="I117" s="2"/>
      <c r="J117" s="2"/>
      <c r="K117" s="2"/>
      <c r="L117" s="2"/>
      <c r="M117" s="2"/>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1.4" x14ac:dyDescent="0.2">
      <c r="B118" s="2"/>
      <c r="C118" s="2"/>
      <c r="D118" s="2"/>
      <c r="E118" s="2"/>
      <c r="F118" s="2"/>
      <c r="G118" s="2"/>
      <c r="H118" s="2"/>
      <c r="I118" s="2"/>
      <c r="J118" s="2"/>
      <c r="K118" s="2"/>
      <c r="L118" s="2"/>
      <c r="M118" s="2"/>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11.4" x14ac:dyDescent="0.2">
      <c r="B119" s="2"/>
      <c r="C119" s="2"/>
      <c r="D119" s="2"/>
      <c r="E119" s="2"/>
      <c r="F119" s="2"/>
      <c r="G119" s="2"/>
      <c r="H119" s="2"/>
      <c r="I119" s="2"/>
      <c r="J119" s="2"/>
      <c r="K119" s="2"/>
      <c r="L119" s="2"/>
      <c r="M119" s="2"/>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11.4" x14ac:dyDescent="0.2">
      <c r="B120" s="2"/>
      <c r="C120" s="2"/>
      <c r="D120" s="2"/>
      <c r="E120" s="2"/>
      <c r="F120" s="2"/>
      <c r="G120" s="2"/>
      <c r="H120" s="2"/>
      <c r="I120" s="2"/>
      <c r="J120" s="2"/>
      <c r="K120" s="2"/>
      <c r="L120" s="2"/>
      <c r="M120" s="2"/>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1.4" x14ac:dyDescent="0.2">
      <c r="B121" s="2"/>
      <c r="C121" s="2"/>
      <c r="D121" s="2"/>
      <c r="E121" s="2"/>
      <c r="F121" s="2"/>
      <c r="G121" s="2"/>
      <c r="H121" s="2"/>
      <c r="I121" s="2"/>
      <c r="J121" s="2"/>
      <c r="K121" s="2"/>
      <c r="L121" s="2"/>
      <c r="M121" s="2"/>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1.4" x14ac:dyDescent="0.2">
      <c r="B122" s="2"/>
      <c r="C122" s="2"/>
      <c r="D122" s="2"/>
      <c r="E122" s="2"/>
      <c r="F122" s="2"/>
      <c r="G122" s="2"/>
      <c r="H122" s="2"/>
      <c r="I122" s="2"/>
      <c r="J122" s="2"/>
      <c r="K122" s="2"/>
      <c r="L122" s="2"/>
      <c r="M122" s="2"/>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11.4" x14ac:dyDescent="0.2">
      <c r="B123" s="2"/>
      <c r="C123" s="2"/>
      <c r="D123" s="2"/>
      <c r="E123" s="2"/>
      <c r="F123" s="2"/>
      <c r="G123" s="2"/>
      <c r="H123" s="2"/>
      <c r="I123" s="2"/>
      <c r="J123" s="2"/>
      <c r="K123" s="2"/>
      <c r="L123" s="2"/>
      <c r="M123" s="2"/>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1.4" x14ac:dyDescent="0.2">
      <c r="B124" s="2"/>
      <c r="C124" s="2"/>
      <c r="D124" s="2"/>
      <c r="E124" s="2"/>
      <c r="F124" s="2"/>
      <c r="G124" s="2"/>
      <c r="H124" s="2"/>
      <c r="I124" s="2"/>
      <c r="J124" s="2"/>
      <c r="K124" s="2"/>
      <c r="L124" s="2"/>
      <c r="M124" s="2"/>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x14ac:dyDescent="0.25">
      <c r="B125" s="2"/>
      <c r="C125" s="2"/>
      <c r="D125" s="2"/>
      <c r="E125" s="2"/>
      <c r="F125" s="2"/>
      <c r="G125" s="2"/>
      <c r="H125" s="2"/>
      <c r="I125" s="2"/>
      <c r="J125" s="2"/>
      <c r="K125" s="2"/>
      <c r="L125" s="2"/>
      <c r="M125" s="2"/>
      <c r="N125" s="157"/>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x14ac:dyDescent="0.25">
      <c r="B126" s="2"/>
      <c r="C126" s="2"/>
      <c r="D126" s="2"/>
      <c r="E126" s="2"/>
      <c r="F126" s="2"/>
      <c r="G126" s="2"/>
      <c r="H126" s="2"/>
      <c r="I126" s="2"/>
      <c r="J126" s="2"/>
      <c r="K126" s="2"/>
      <c r="L126" s="2"/>
      <c r="M126" s="2"/>
      <c r="N126" s="157"/>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x14ac:dyDescent="0.25">
      <c r="B127" s="2"/>
      <c r="C127" s="2"/>
      <c r="D127" s="2"/>
      <c r="E127" s="2"/>
      <c r="F127" s="2"/>
      <c r="G127" s="2"/>
      <c r="H127" s="2"/>
      <c r="I127" s="2"/>
      <c r="J127" s="2"/>
      <c r="K127" s="2"/>
      <c r="L127" s="2"/>
      <c r="M127" s="2"/>
      <c r="N127" s="157"/>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x14ac:dyDescent="0.25">
      <c r="B128" s="2"/>
      <c r="C128" s="2"/>
      <c r="D128" s="2"/>
      <c r="E128" s="2"/>
      <c r="F128" s="2"/>
      <c r="G128" s="2"/>
      <c r="H128" s="2"/>
      <c r="I128" s="2"/>
      <c r="J128" s="2"/>
      <c r="K128" s="2"/>
      <c r="L128" s="2"/>
      <c r="M128" s="2"/>
      <c r="N128" s="157"/>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x14ac:dyDescent="0.25">
      <c r="B129" s="2"/>
      <c r="C129" s="2"/>
      <c r="D129" s="2"/>
      <c r="E129" s="2"/>
      <c r="F129" s="2"/>
      <c r="G129" s="2"/>
      <c r="H129" s="2"/>
      <c r="I129" s="2"/>
      <c r="J129" s="2"/>
      <c r="K129" s="2"/>
      <c r="L129" s="2"/>
      <c r="M129" s="2"/>
      <c r="N129" s="157"/>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x14ac:dyDescent="0.25">
      <c r="B130" s="2"/>
      <c r="C130" s="2"/>
      <c r="D130" s="2"/>
      <c r="E130" s="2"/>
      <c r="F130" s="2"/>
      <c r="G130" s="2"/>
      <c r="H130" s="2"/>
      <c r="I130" s="2"/>
      <c r="J130" s="2"/>
      <c r="K130" s="2"/>
      <c r="L130" s="2"/>
      <c r="M130" s="2"/>
      <c r="N130" s="157"/>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x14ac:dyDescent="0.25">
      <c r="B131" s="2"/>
      <c r="C131" s="2"/>
      <c r="D131" s="2"/>
      <c r="E131" s="2"/>
      <c r="F131" s="2"/>
      <c r="G131" s="2"/>
      <c r="H131" s="2"/>
      <c r="I131" s="2"/>
      <c r="J131" s="2"/>
      <c r="K131" s="2"/>
      <c r="L131" s="2"/>
      <c r="M131" s="2"/>
      <c r="N131" s="157"/>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x14ac:dyDescent="0.25">
      <c r="B132" s="2"/>
      <c r="C132" s="2"/>
      <c r="D132" s="2"/>
      <c r="E132" s="2"/>
      <c r="F132" s="2"/>
      <c r="G132" s="2"/>
      <c r="H132" s="2"/>
      <c r="I132" s="2"/>
      <c r="J132" s="2"/>
      <c r="K132" s="2"/>
      <c r="L132" s="2"/>
      <c r="M132" s="2"/>
      <c r="N132" s="157"/>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x14ac:dyDescent="0.25">
      <c r="B133" s="2"/>
      <c r="C133" s="2"/>
      <c r="D133" s="2"/>
      <c r="E133" s="2"/>
      <c r="F133" s="2"/>
      <c r="G133" s="2"/>
      <c r="H133" s="2"/>
      <c r="I133" s="2"/>
      <c r="J133" s="2"/>
      <c r="K133" s="2"/>
      <c r="L133" s="2"/>
      <c r="M133" s="2"/>
      <c r="N133" s="157"/>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x14ac:dyDescent="0.25">
      <c r="B134" s="2"/>
      <c r="C134" s="2"/>
      <c r="D134" s="2"/>
      <c r="E134" s="2"/>
      <c r="F134" s="2"/>
      <c r="G134" s="2"/>
      <c r="H134" s="2"/>
      <c r="I134" s="2"/>
      <c r="J134" s="2"/>
      <c r="K134" s="2"/>
      <c r="L134" s="2"/>
      <c r="M134" s="2"/>
      <c r="N134" s="157"/>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x14ac:dyDescent="0.25">
      <c r="B135" s="2"/>
      <c r="C135" s="2"/>
      <c r="D135" s="2"/>
      <c r="E135" s="2"/>
      <c r="F135" s="2"/>
      <c r="G135" s="2"/>
      <c r="H135" s="2"/>
      <c r="I135" s="2"/>
      <c r="J135" s="2"/>
      <c r="K135" s="2"/>
      <c r="L135" s="2"/>
      <c r="M135" s="2"/>
      <c r="N135" s="157"/>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x14ac:dyDescent="0.25">
      <c r="B136" s="2"/>
      <c r="C136" s="2"/>
      <c r="D136" s="2"/>
      <c r="E136" s="2"/>
      <c r="F136" s="2"/>
      <c r="G136" s="2"/>
      <c r="H136" s="2"/>
      <c r="I136" s="2"/>
      <c r="J136" s="2"/>
      <c r="K136" s="2"/>
      <c r="L136" s="2"/>
      <c r="M136" s="2"/>
      <c r="N136" s="157"/>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x14ac:dyDescent="0.25">
      <c r="B137" s="2"/>
      <c r="C137" s="2"/>
      <c r="D137" s="2"/>
      <c r="E137" s="2"/>
      <c r="F137" s="2"/>
      <c r="G137" s="2"/>
      <c r="H137" s="2"/>
      <c r="I137" s="2"/>
      <c r="J137" s="2"/>
      <c r="K137" s="2"/>
      <c r="L137" s="2"/>
      <c r="M137" s="2"/>
      <c r="N137" s="157"/>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x14ac:dyDescent="0.25">
      <c r="B138" s="2"/>
      <c r="C138" s="2"/>
      <c r="D138" s="2"/>
      <c r="E138" s="2"/>
      <c r="F138" s="2"/>
      <c r="G138" s="2"/>
      <c r="H138" s="2"/>
      <c r="I138" s="2"/>
      <c r="J138" s="2"/>
      <c r="K138" s="2"/>
      <c r="L138" s="2"/>
      <c r="M138" s="2"/>
      <c r="N138" s="157"/>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x14ac:dyDescent="0.25">
      <c r="B139" s="2"/>
      <c r="C139" s="2"/>
      <c r="D139" s="2"/>
      <c r="E139" s="2"/>
      <c r="F139" s="2"/>
      <c r="G139" s="2"/>
      <c r="H139" s="2"/>
      <c r="I139" s="2"/>
      <c r="J139" s="2"/>
      <c r="K139" s="2"/>
      <c r="L139" s="2"/>
      <c r="M139" s="2"/>
      <c r="N139" s="157"/>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x14ac:dyDescent="0.25">
      <c r="B140" s="2"/>
      <c r="C140" s="2"/>
      <c r="D140" s="2"/>
      <c r="E140" s="2"/>
      <c r="F140" s="2"/>
      <c r="G140" s="2"/>
      <c r="H140" s="2"/>
      <c r="I140" s="2"/>
      <c r="J140" s="2"/>
      <c r="K140" s="2"/>
      <c r="L140" s="2"/>
      <c r="M140" s="2"/>
      <c r="N140" s="157"/>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x14ac:dyDescent="0.25">
      <c r="B141" s="2"/>
      <c r="C141" s="2"/>
      <c r="D141" s="2"/>
      <c r="E141" s="2"/>
      <c r="F141" s="2"/>
      <c r="G141" s="2"/>
      <c r="H141" s="2"/>
      <c r="I141" s="2"/>
      <c r="J141" s="2"/>
      <c r="K141" s="2"/>
      <c r="L141" s="2"/>
      <c r="M141" s="2"/>
      <c r="N141" s="157"/>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x14ac:dyDescent="0.25">
      <c r="B142" s="2"/>
      <c r="C142" s="2"/>
      <c r="D142" s="2"/>
      <c r="E142" s="2"/>
      <c r="F142" s="2"/>
      <c r="G142" s="2"/>
      <c r="H142" s="2"/>
      <c r="I142" s="2"/>
      <c r="J142" s="2"/>
      <c r="K142" s="2"/>
      <c r="L142" s="2"/>
      <c r="M142" s="2"/>
      <c r="N142" s="157"/>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x14ac:dyDescent="0.25">
      <c r="B143" s="2"/>
      <c r="C143" s="2"/>
      <c r="D143" s="2"/>
      <c r="E143" s="2"/>
      <c r="F143" s="2"/>
      <c r="G143" s="2"/>
      <c r="H143" s="2"/>
      <c r="I143" s="2"/>
      <c r="J143" s="2"/>
      <c r="K143" s="2"/>
      <c r="L143" s="2"/>
      <c r="M143" s="2"/>
      <c r="N143" s="157"/>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x14ac:dyDescent="0.25">
      <c r="B144" s="2"/>
      <c r="C144" s="2"/>
      <c r="D144" s="2"/>
      <c r="E144" s="2"/>
      <c r="F144" s="2"/>
      <c r="G144" s="2"/>
      <c r="H144" s="2"/>
      <c r="I144" s="2"/>
      <c r="J144" s="2"/>
      <c r="K144" s="2"/>
      <c r="L144" s="2"/>
      <c r="M144" s="2"/>
      <c r="N144" s="157"/>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x14ac:dyDescent="0.25">
      <c r="B145" s="2"/>
      <c r="C145" s="2"/>
      <c r="D145" s="2"/>
      <c r="E145" s="2"/>
      <c r="F145" s="2"/>
      <c r="G145" s="2"/>
      <c r="H145" s="2"/>
      <c r="I145" s="2"/>
      <c r="J145" s="2"/>
      <c r="K145" s="2"/>
      <c r="L145" s="2"/>
      <c r="M145" s="2"/>
      <c r="N145" s="157"/>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x14ac:dyDescent="0.25">
      <c r="B146" s="2"/>
      <c r="C146" s="2"/>
      <c r="D146" s="2"/>
      <c r="E146" s="2"/>
      <c r="F146" s="2"/>
      <c r="G146" s="2"/>
      <c r="H146" s="2"/>
      <c r="I146" s="2"/>
      <c r="J146" s="2"/>
      <c r="K146" s="2"/>
      <c r="L146" s="2"/>
      <c r="M146" s="2"/>
      <c r="N146" s="157"/>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x14ac:dyDescent="0.25">
      <c r="B147" s="2"/>
      <c r="C147" s="2"/>
      <c r="D147" s="2"/>
      <c r="E147" s="2"/>
      <c r="F147" s="2"/>
      <c r="G147" s="2"/>
      <c r="H147" s="2"/>
      <c r="I147" s="2"/>
      <c r="J147" s="2"/>
      <c r="K147" s="2"/>
      <c r="L147" s="2"/>
      <c r="M147" s="2"/>
      <c r="N147" s="157"/>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x14ac:dyDescent="0.25">
      <c r="B148" s="2"/>
      <c r="C148" s="2"/>
      <c r="D148" s="2"/>
      <c r="E148" s="2"/>
      <c r="F148" s="2"/>
      <c r="G148" s="2"/>
      <c r="H148" s="2"/>
      <c r="I148" s="2"/>
      <c r="J148" s="2"/>
      <c r="K148" s="2"/>
      <c r="L148" s="2"/>
      <c r="M148" s="2"/>
      <c r="N148" s="157"/>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x14ac:dyDescent="0.25">
      <c r="B149" s="2"/>
      <c r="C149" s="2"/>
      <c r="D149" s="2"/>
      <c r="E149" s="2"/>
      <c r="F149" s="2"/>
      <c r="G149" s="2"/>
      <c r="H149" s="2"/>
      <c r="I149" s="2"/>
      <c r="J149" s="2"/>
      <c r="K149" s="2"/>
      <c r="L149" s="2"/>
      <c r="M149" s="2"/>
      <c r="N149" s="157"/>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x14ac:dyDescent="0.25">
      <c r="B150" s="2"/>
      <c r="C150" s="2"/>
      <c r="D150" s="2"/>
      <c r="E150" s="2"/>
      <c r="F150" s="2"/>
      <c r="G150" s="2"/>
      <c r="H150" s="2"/>
      <c r="I150" s="2"/>
      <c r="J150" s="2"/>
      <c r="K150" s="2"/>
      <c r="L150" s="2"/>
      <c r="M150" s="2"/>
      <c r="N150" s="157"/>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x14ac:dyDescent="0.25">
      <c r="B151" s="2"/>
      <c r="C151" s="2"/>
      <c r="D151" s="2"/>
      <c r="E151" s="2"/>
      <c r="F151" s="2"/>
      <c r="G151" s="2"/>
      <c r="H151" s="2"/>
      <c r="I151" s="2"/>
      <c r="J151" s="2"/>
      <c r="K151" s="2"/>
      <c r="L151" s="2"/>
      <c r="M151" s="2"/>
      <c r="N151" s="157"/>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x14ac:dyDescent="0.25">
      <c r="B152" s="2"/>
      <c r="C152" s="2"/>
      <c r="D152" s="2"/>
      <c r="E152" s="2"/>
      <c r="F152" s="2"/>
      <c r="G152" s="2"/>
      <c r="H152" s="2"/>
      <c r="I152" s="2"/>
      <c r="J152" s="2"/>
      <c r="K152" s="2"/>
      <c r="L152" s="2"/>
      <c r="M152" s="2"/>
      <c r="N152" s="157"/>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x14ac:dyDescent="0.25">
      <c r="B153" s="2"/>
      <c r="C153" s="2"/>
      <c r="D153" s="2"/>
      <c r="E153" s="2"/>
      <c r="F153" s="2"/>
      <c r="G153" s="2"/>
      <c r="H153" s="2"/>
      <c r="I153" s="2"/>
      <c r="J153" s="2"/>
      <c r="K153" s="2"/>
      <c r="L153" s="2"/>
      <c r="M153" s="2"/>
      <c r="N153" s="157"/>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x14ac:dyDescent="0.25">
      <c r="B154" s="2"/>
      <c r="C154" s="2"/>
      <c r="D154" s="2"/>
      <c r="E154" s="2"/>
      <c r="F154" s="2"/>
      <c r="G154" s="2"/>
      <c r="H154" s="2"/>
      <c r="I154" s="2"/>
      <c r="J154" s="2"/>
      <c r="K154" s="2"/>
      <c r="L154" s="2"/>
      <c r="M154" s="2"/>
      <c r="N154" s="157"/>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x14ac:dyDescent="0.25">
      <c r="B155" s="2"/>
      <c r="C155" s="2"/>
      <c r="D155" s="2"/>
      <c r="E155" s="2"/>
      <c r="F155" s="2"/>
      <c r="G155" s="2"/>
      <c r="H155" s="2"/>
      <c r="I155" s="2"/>
      <c r="J155" s="2"/>
      <c r="K155" s="2"/>
      <c r="L155" s="2"/>
      <c r="M155" s="2"/>
      <c r="N155" s="157"/>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x14ac:dyDescent="0.25">
      <c r="B156" s="2"/>
      <c r="C156" s="2"/>
      <c r="D156" s="2"/>
      <c r="E156" s="2"/>
      <c r="F156" s="2"/>
      <c r="G156" s="2"/>
      <c r="H156" s="2"/>
      <c r="I156" s="2"/>
      <c r="J156" s="2"/>
      <c r="K156" s="2"/>
      <c r="L156" s="2"/>
      <c r="M156" s="2"/>
      <c r="N156" s="157"/>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x14ac:dyDescent="0.25">
      <c r="B157" s="2"/>
      <c r="C157" s="2"/>
      <c r="D157" s="2"/>
      <c r="E157" s="2"/>
      <c r="F157" s="2"/>
      <c r="G157" s="2"/>
      <c r="H157" s="2"/>
      <c r="I157" s="2"/>
      <c r="J157" s="2"/>
      <c r="K157" s="2"/>
      <c r="L157" s="2"/>
      <c r="M157" s="2"/>
      <c r="N157" s="157"/>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x14ac:dyDescent="0.25">
      <c r="B158" s="2"/>
      <c r="C158" s="2"/>
      <c r="D158" s="2"/>
      <c r="E158" s="2"/>
      <c r="F158" s="2"/>
      <c r="G158" s="2"/>
      <c r="H158" s="2"/>
      <c r="I158" s="2"/>
      <c r="J158" s="2"/>
      <c r="K158" s="2"/>
      <c r="L158" s="2"/>
      <c r="M158" s="2"/>
      <c r="N158" s="157"/>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x14ac:dyDescent="0.25">
      <c r="B159" s="2"/>
      <c r="C159" s="2"/>
      <c r="D159" s="2"/>
      <c r="E159" s="2"/>
      <c r="F159" s="2"/>
      <c r="G159" s="2"/>
      <c r="H159" s="2"/>
      <c r="I159" s="2"/>
      <c r="J159" s="2"/>
      <c r="K159" s="2"/>
      <c r="L159" s="2"/>
      <c r="M159" s="2"/>
      <c r="N159" s="157"/>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x14ac:dyDescent="0.25">
      <c r="B160" s="2"/>
      <c r="C160" s="2"/>
      <c r="D160" s="2"/>
      <c r="E160" s="2"/>
      <c r="F160" s="2"/>
      <c r="G160" s="2"/>
      <c r="H160" s="2"/>
      <c r="I160" s="2"/>
      <c r="J160" s="2"/>
      <c r="K160" s="2"/>
      <c r="L160" s="2"/>
      <c r="M160" s="2"/>
      <c r="N160" s="157"/>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x14ac:dyDescent="0.25">
      <c r="B161" s="2"/>
      <c r="C161" s="2"/>
      <c r="D161" s="2"/>
      <c r="E161" s="2"/>
      <c r="F161" s="2"/>
      <c r="G161" s="2"/>
      <c r="H161" s="2"/>
      <c r="I161" s="2"/>
      <c r="J161" s="2"/>
      <c r="K161" s="2"/>
      <c r="L161" s="2"/>
      <c r="M161" s="2"/>
      <c r="N161" s="157"/>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x14ac:dyDescent="0.25">
      <c r="B162" s="2"/>
      <c r="C162" s="2"/>
      <c r="D162" s="2"/>
      <c r="E162" s="2"/>
      <c r="F162" s="2"/>
      <c r="G162" s="2"/>
      <c r="H162" s="2"/>
      <c r="I162" s="2"/>
      <c r="J162" s="2"/>
      <c r="K162" s="2"/>
      <c r="L162" s="2"/>
      <c r="M162" s="2"/>
      <c r="N162" s="157"/>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x14ac:dyDescent="0.25">
      <c r="B163" s="2"/>
      <c r="C163" s="2"/>
      <c r="D163" s="2"/>
      <c r="E163" s="2"/>
      <c r="F163" s="2"/>
      <c r="G163" s="2"/>
      <c r="H163" s="2"/>
      <c r="I163" s="2"/>
      <c r="J163" s="2"/>
      <c r="K163" s="2"/>
      <c r="L163" s="2"/>
      <c r="M163" s="2"/>
      <c r="N163" s="157"/>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x14ac:dyDescent="0.25">
      <c r="B164" s="2"/>
      <c r="C164" s="2"/>
      <c r="D164" s="2"/>
      <c r="E164" s="2"/>
      <c r="F164" s="2"/>
      <c r="G164" s="2"/>
      <c r="H164" s="2"/>
      <c r="I164" s="2"/>
      <c r="J164" s="2"/>
      <c r="K164" s="2"/>
      <c r="L164" s="2"/>
      <c r="M164" s="2"/>
      <c r="N164" s="157"/>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x14ac:dyDescent="0.25">
      <c r="B165" s="2"/>
      <c r="C165" s="2"/>
      <c r="D165" s="2"/>
      <c r="E165" s="2"/>
      <c r="F165" s="2"/>
      <c r="G165" s="2"/>
      <c r="H165" s="2"/>
      <c r="I165" s="2"/>
      <c r="J165" s="2"/>
      <c r="K165" s="2"/>
      <c r="L165" s="2"/>
      <c r="M165" s="2"/>
      <c r="N165" s="157"/>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x14ac:dyDescent="0.25">
      <c r="B166" s="2"/>
      <c r="C166" s="2"/>
      <c r="D166" s="2"/>
      <c r="E166" s="2"/>
      <c r="F166" s="2"/>
      <c r="G166" s="2"/>
      <c r="H166" s="2"/>
      <c r="I166" s="2"/>
      <c r="J166" s="2"/>
      <c r="K166" s="2"/>
      <c r="L166" s="2"/>
      <c r="M166" s="2"/>
      <c r="N166" s="157"/>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x14ac:dyDescent="0.25">
      <c r="B167" s="2"/>
      <c r="C167" s="2"/>
      <c r="D167" s="2"/>
      <c r="E167" s="2"/>
      <c r="F167" s="2"/>
      <c r="G167" s="2"/>
      <c r="H167" s="2"/>
      <c r="I167" s="2"/>
      <c r="J167" s="2"/>
      <c r="K167" s="2"/>
      <c r="L167" s="2"/>
      <c r="M167" s="2"/>
      <c r="N167" s="157"/>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x14ac:dyDescent="0.25">
      <c r="B168" s="2"/>
      <c r="C168" s="2"/>
      <c r="D168" s="2"/>
      <c r="E168" s="2"/>
      <c r="F168" s="2"/>
      <c r="G168" s="2"/>
      <c r="H168" s="2"/>
      <c r="I168" s="2"/>
      <c r="J168" s="2"/>
      <c r="K168" s="2"/>
      <c r="L168" s="2"/>
      <c r="M168" s="2"/>
      <c r="N168" s="157"/>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x14ac:dyDescent="0.25">
      <c r="B169" s="2"/>
      <c r="C169" s="2"/>
      <c r="D169" s="2"/>
      <c r="E169" s="2"/>
      <c r="F169" s="2"/>
      <c r="G169" s="2"/>
      <c r="H169" s="2"/>
      <c r="I169" s="2"/>
      <c r="J169" s="2"/>
      <c r="K169" s="2"/>
      <c r="L169" s="2"/>
      <c r="M169" s="2"/>
      <c r="N169" s="157"/>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x14ac:dyDescent="0.25">
      <c r="B170" s="2"/>
      <c r="C170" s="2"/>
      <c r="D170" s="2"/>
      <c r="E170" s="2"/>
      <c r="F170" s="2"/>
      <c r="G170" s="2"/>
      <c r="H170" s="2"/>
      <c r="I170" s="2"/>
      <c r="J170" s="2"/>
      <c r="K170" s="2"/>
      <c r="L170" s="2"/>
      <c r="M170" s="2"/>
      <c r="N170" s="157"/>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x14ac:dyDescent="0.25">
      <c r="B171" s="2"/>
      <c r="C171" s="2"/>
      <c r="D171" s="2"/>
      <c r="E171" s="2"/>
      <c r="F171" s="2"/>
      <c r="G171" s="2"/>
      <c r="H171" s="2"/>
      <c r="I171" s="2"/>
      <c r="J171" s="2"/>
      <c r="K171" s="2"/>
      <c r="L171" s="2"/>
      <c r="M171" s="2"/>
      <c r="N171" s="157"/>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x14ac:dyDescent="0.25">
      <c r="B172" s="2"/>
      <c r="C172" s="2"/>
      <c r="D172" s="2"/>
      <c r="E172" s="2"/>
      <c r="F172" s="2"/>
      <c r="G172" s="2"/>
      <c r="H172" s="2"/>
      <c r="I172" s="2"/>
      <c r="J172" s="2"/>
      <c r="K172" s="2"/>
      <c r="L172" s="2"/>
      <c r="M172" s="2"/>
      <c r="N172" s="157"/>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x14ac:dyDescent="0.25">
      <c r="B173" s="2"/>
      <c r="C173" s="2"/>
      <c r="D173" s="2"/>
      <c r="E173" s="2"/>
      <c r="F173" s="2"/>
      <c r="G173" s="2"/>
      <c r="H173" s="2"/>
      <c r="I173" s="2"/>
      <c r="J173" s="2"/>
      <c r="K173" s="2"/>
      <c r="L173" s="2"/>
      <c r="M173" s="2"/>
      <c r="N173" s="157"/>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x14ac:dyDescent="0.25">
      <c r="B174" s="2"/>
      <c r="C174" s="2"/>
      <c r="D174" s="2"/>
      <c r="E174" s="2"/>
      <c r="F174" s="2"/>
      <c r="G174" s="2"/>
      <c r="H174" s="2"/>
      <c r="I174" s="2"/>
      <c r="J174" s="2"/>
      <c r="K174" s="2"/>
      <c r="L174" s="2"/>
      <c r="M174" s="2"/>
      <c r="N174" s="157"/>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x14ac:dyDescent="0.25">
      <c r="B175" s="2"/>
      <c r="C175" s="2"/>
      <c r="D175" s="2"/>
      <c r="E175" s="2"/>
      <c r="F175" s="2"/>
      <c r="G175" s="2"/>
      <c r="H175" s="2"/>
      <c r="I175" s="2"/>
      <c r="J175" s="2"/>
      <c r="K175" s="2"/>
      <c r="L175" s="2"/>
      <c r="M175" s="2"/>
      <c r="N175" s="157"/>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x14ac:dyDescent="0.25">
      <c r="B176" s="2"/>
      <c r="C176" s="2"/>
      <c r="D176" s="2"/>
      <c r="E176" s="2"/>
      <c r="F176" s="2"/>
      <c r="G176" s="2"/>
      <c r="H176" s="2"/>
      <c r="I176" s="2"/>
      <c r="J176" s="2"/>
      <c r="K176" s="2"/>
      <c r="L176" s="2"/>
      <c r="M176" s="2"/>
      <c r="N176" s="157"/>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x14ac:dyDescent="0.25">
      <c r="B177" s="2"/>
      <c r="C177" s="2"/>
      <c r="D177" s="2"/>
      <c r="E177" s="2"/>
      <c r="F177" s="2"/>
      <c r="G177" s="2"/>
      <c r="H177" s="2"/>
      <c r="I177" s="2"/>
      <c r="J177" s="2"/>
      <c r="K177" s="2"/>
      <c r="L177" s="2"/>
      <c r="M177" s="2"/>
      <c r="N177" s="157"/>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x14ac:dyDescent="0.25">
      <c r="B178" s="2"/>
      <c r="C178" s="2"/>
      <c r="D178" s="2"/>
      <c r="E178" s="2"/>
      <c r="F178" s="2"/>
      <c r="G178" s="2"/>
      <c r="H178" s="2"/>
      <c r="I178" s="2"/>
      <c r="J178" s="2"/>
      <c r="K178" s="2"/>
      <c r="L178" s="2"/>
      <c r="M178" s="2"/>
      <c r="N178" s="157"/>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x14ac:dyDescent="0.25">
      <c r="B179" s="2"/>
      <c r="C179" s="2"/>
      <c r="D179" s="2"/>
      <c r="E179" s="2"/>
      <c r="F179" s="2"/>
      <c r="G179" s="2"/>
      <c r="H179" s="2"/>
      <c r="I179" s="2"/>
      <c r="J179" s="2"/>
      <c r="K179" s="2"/>
      <c r="L179" s="2"/>
      <c r="M179" s="2"/>
      <c r="N179" s="157"/>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x14ac:dyDescent="0.25">
      <c r="B180" s="2"/>
      <c r="C180" s="2"/>
      <c r="D180" s="2"/>
      <c r="E180" s="2"/>
      <c r="F180" s="2"/>
      <c r="G180" s="2"/>
      <c r="H180" s="2"/>
      <c r="I180" s="2"/>
      <c r="J180" s="2"/>
      <c r="K180" s="2"/>
      <c r="L180" s="2"/>
      <c r="M180" s="2"/>
      <c r="N180" s="157"/>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x14ac:dyDescent="0.25">
      <c r="B181" s="2"/>
      <c r="C181" s="2"/>
      <c r="D181" s="2"/>
      <c r="E181" s="2"/>
      <c r="F181" s="2"/>
      <c r="G181" s="2"/>
      <c r="H181" s="2"/>
      <c r="I181" s="2"/>
      <c r="J181" s="2"/>
      <c r="K181" s="2"/>
      <c r="L181" s="2"/>
      <c r="M181" s="2"/>
      <c r="N181" s="157"/>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x14ac:dyDescent="0.25">
      <c r="B182" s="2"/>
      <c r="C182" s="2"/>
      <c r="D182" s="2"/>
      <c r="E182" s="2"/>
      <c r="F182" s="2"/>
      <c r="G182" s="2"/>
      <c r="H182" s="2"/>
      <c r="I182" s="2"/>
      <c r="J182" s="2"/>
      <c r="K182" s="2"/>
      <c r="L182" s="2"/>
      <c r="M182" s="2"/>
      <c r="N182" s="157"/>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x14ac:dyDescent="0.25">
      <c r="B183" s="2"/>
      <c r="C183" s="2"/>
      <c r="D183" s="2"/>
      <c r="E183" s="2"/>
      <c r="F183" s="2"/>
      <c r="G183" s="2"/>
      <c r="H183" s="2"/>
      <c r="I183" s="2"/>
      <c r="J183" s="2"/>
      <c r="K183" s="2"/>
      <c r="L183" s="2"/>
      <c r="M183" s="2"/>
      <c r="N183" s="157"/>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x14ac:dyDescent="0.25">
      <c r="B184" s="2"/>
      <c r="C184" s="2"/>
      <c r="D184" s="2"/>
      <c r="E184" s="2"/>
      <c r="F184" s="2"/>
      <c r="G184" s="2"/>
      <c r="H184" s="2"/>
      <c r="I184" s="2"/>
      <c r="J184" s="2"/>
      <c r="K184" s="2"/>
      <c r="L184" s="2"/>
      <c r="M184" s="2"/>
      <c r="N184" s="157"/>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x14ac:dyDescent="0.25">
      <c r="B185" s="2"/>
      <c r="C185" s="2"/>
      <c r="D185" s="2"/>
      <c r="E185" s="2"/>
      <c r="F185" s="2"/>
      <c r="G185" s="2"/>
      <c r="H185" s="2"/>
      <c r="I185" s="2"/>
      <c r="J185" s="2"/>
      <c r="K185" s="2"/>
      <c r="L185" s="2"/>
      <c r="M185" s="2"/>
      <c r="N185" s="157"/>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x14ac:dyDescent="0.25">
      <c r="B186" s="2"/>
      <c r="C186" s="2"/>
      <c r="D186" s="2"/>
      <c r="E186" s="2"/>
      <c r="F186" s="2"/>
      <c r="G186" s="2"/>
      <c r="H186" s="2"/>
      <c r="I186" s="2"/>
      <c r="J186" s="2"/>
      <c r="K186" s="2"/>
      <c r="L186" s="2"/>
      <c r="M186" s="2"/>
      <c r="N186" s="157"/>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x14ac:dyDescent="0.25">
      <c r="B187" s="2"/>
      <c r="C187" s="2"/>
      <c r="D187" s="2"/>
      <c r="E187" s="2"/>
      <c r="F187" s="2"/>
      <c r="G187" s="2"/>
      <c r="H187" s="2"/>
      <c r="I187" s="2"/>
      <c r="J187" s="2"/>
      <c r="K187" s="2"/>
      <c r="L187" s="2"/>
      <c r="M187" s="2"/>
      <c r="N187" s="157"/>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x14ac:dyDescent="0.25">
      <c r="B188" s="2"/>
      <c r="C188" s="2"/>
      <c r="D188" s="2"/>
      <c r="E188" s="2"/>
      <c r="F188" s="2"/>
      <c r="G188" s="2"/>
      <c r="H188" s="2"/>
      <c r="I188" s="2"/>
      <c r="J188" s="2"/>
      <c r="K188" s="2"/>
      <c r="L188" s="2"/>
      <c r="M188" s="2"/>
      <c r="N188" s="157"/>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x14ac:dyDescent="0.25">
      <c r="B189" s="2"/>
      <c r="C189" s="2"/>
      <c r="D189" s="2"/>
      <c r="E189" s="2"/>
      <c r="F189" s="2"/>
      <c r="G189" s="2"/>
      <c r="H189" s="2"/>
      <c r="I189" s="2"/>
      <c r="J189" s="2"/>
      <c r="K189" s="2"/>
      <c r="L189" s="2"/>
      <c r="M189" s="2"/>
      <c r="N189" s="157"/>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x14ac:dyDescent="0.25">
      <c r="B190" s="2"/>
      <c r="C190" s="2"/>
      <c r="D190" s="2"/>
      <c r="E190" s="2"/>
      <c r="F190" s="2"/>
      <c r="G190" s="2"/>
      <c r="H190" s="2"/>
      <c r="I190" s="2"/>
      <c r="J190" s="2"/>
      <c r="K190" s="2"/>
      <c r="L190" s="2"/>
      <c r="M190" s="2"/>
      <c r="N190" s="157"/>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x14ac:dyDescent="0.25">
      <c r="B191" s="2"/>
      <c r="C191" s="2"/>
      <c r="D191" s="2"/>
      <c r="E191" s="2"/>
      <c r="F191" s="2"/>
      <c r="G191" s="2"/>
      <c r="H191" s="2"/>
      <c r="I191" s="2"/>
      <c r="J191" s="2"/>
      <c r="K191" s="2"/>
      <c r="L191" s="2"/>
      <c r="M191" s="2"/>
      <c r="N191" s="157"/>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x14ac:dyDescent="0.25">
      <c r="B192" s="2"/>
      <c r="C192" s="2"/>
      <c r="D192" s="2"/>
      <c r="E192" s="2"/>
      <c r="F192" s="2"/>
      <c r="G192" s="2"/>
      <c r="H192" s="2"/>
      <c r="I192" s="2"/>
      <c r="J192" s="2"/>
      <c r="K192" s="2"/>
      <c r="L192" s="2"/>
      <c r="M192" s="2"/>
      <c r="N192" s="157"/>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x14ac:dyDescent="0.25">
      <c r="B193" s="2"/>
      <c r="C193" s="2"/>
      <c r="D193" s="2"/>
      <c r="E193" s="2"/>
      <c r="F193" s="2"/>
      <c r="G193" s="2"/>
      <c r="H193" s="2"/>
      <c r="I193" s="2"/>
      <c r="J193" s="2"/>
      <c r="K193" s="2"/>
      <c r="L193" s="2"/>
      <c r="M193" s="2"/>
      <c r="N193" s="157"/>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x14ac:dyDescent="0.25">
      <c r="B194" s="2"/>
      <c r="C194" s="2"/>
      <c r="D194" s="2"/>
      <c r="E194" s="2"/>
      <c r="F194" s="2"/>
      <c r="G194" s="2"/>
      <c r="H194" s="2"/>
      <c r="I194" s="2"/>
      <c r="J194" s="2"/>
      <c r="K194" s="2"/>
      <c r="L194" s="2"/>
      <c r="M194" s="2"/>
      <c r="N194" s="157"/>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x14ac:dyDescent="0.25">
      <c r="B195" s="2"/>
      <c r="C195" s="2"/>
      <c r="D195" s="2"/>
      <c r="E195" s="2"/>
      <c r="F195" s="2"/>
      <c r="G195" s="2"/>
      <c r="H195" s="2"/>
      <c r="I195" s="2"/>
      <c r="J195" s="2"/>
      <c r="K195" s="2"/>
      <c r="L195" s="2"/>
      <c r="M195" s="2"/>
      <c r="N195" s="157"/>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x14ac:dyDescent="0.25">
      <c r="B196" s="2"/>
      <c r="C196" s="2"/>
      <c r="D196" s="2"/>
      <c r="E196" s="2"/>
      <c r="F196" s="2"/>
      <c r="G196" s="2"/>
      <c r="H196" s="2"/>
      <c r="I196" s="2"/>
      <c r="J196" s="2"/>
      <c r="K196" s="2"/>
      <c r="L196" s="2"/>
      <c r="M196" s="2"/>
      <c r="N196" s="157"/>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x14ac:dyDescent="0.25">
      <c r="B197" s="2"/>
      <c r="C197" s="2"/>
      <c r="D197" s="2"/>
      <c r="E197" s="2"/>
      <c r="F197" s="2"/>
      <c r="G197" s="2"/>
      <c r="H197" s="2"/>
      <c r="I197" s="2"/>
      <c r="J197" s="2"/>
      <c r="K197" s="2"/>
      <c r="L197" s="2"/>
      <c r="M197" s="2"/>
      <c r="N197" s="157"/>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x14ac:dyDescent="0.25">
      <c r="B198" s="2"/>
      <c r="C198" s="2"/>
      <c r="D198" s="2"/>
      <c r="E198" s="2"/>
      <c r="F198" s="2"/>
      <c r="G198" s="2"/>
      <c r="H198" s="2"/>
      <c r="I198" s="2"/>
      <c r="J198" s="2"/>
      <c r="K198" s="2"/>
      <c r="L198" s="2"/>
      <c r="M198" s="2"/>
      <c r="N198" s="157"/>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x14ac:dyDescent="0.25">
      <c r="B199" s="2"/>
      <c r="C199" s="2"/>
      <c r="D199" s="2"/>
      <c r="E199" s="2"/>
      <c r="F199" s="2"/>
      <c r="G199" s="2"/>
      <c r="H199" s="2"/>
      <c r="I199" s="2"/>
      <c r="J199" s="2"/>
      <c r="K199" s="2"/>
      <c r="L199" s="2"/>
      <c r="M199" s="2"/>
      <c r="N199" s="157"/>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x14ac:dyDescent="0.25">
      <c r="B200" s="2"/>
      <c r="C200" s="2"/>
      <c r="D200" s="2"/>
      <c r="E200" s="2"/>
      <c r="F200" s="2"/>
      <c r="G200" s="2"/>
      <c r="H200" s="2"/>
      <c r="I200" s="2"/>
      <c r="J200" s="2"/>
      <c r="K200" s="2"/>
      <c r="L200" s="2"/>
      <c r="M200" s="2"/>
      <c r="N200" s="157"/>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x14ac:dyDescent="0.25">
      <c r="B201" s="2"/>
      <c r="C201" s="2"/>
      <c r="D201" s="2"/>
      <c r="E201" s="2"/>
      <c r="F201" s="2"/>
      <c r="G201" s="2"/>
      <c r="H201" s="2"/>
      <c r="I201" s="2"/>
      <c r="J201" s="2"/>
      <c r="K201" s="2"/>
      <c r="L201" s="2"/>
      <c r="M201" s="2"/>
      <c r="N201" s="157"/>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x14ac:dyDescent="0.25">
      <c r="B202" s="2"/>
      <c r="C202" s="2"/>
      <c r="D202" s="2"/>
      <c r="E202" s="2"/>
      <c r="F202" s="2"/>
      <c r="G202" s="2"/>
      <c r="H202" s="2"/>
      <c r="I202" s="2"/>
      <c r="J202" s="2"/>
      <c r="K202" s="2"/>
      <c r="L202" s="2"/>
      <c r="M202" s="2"/>
      <c r="N202" s="157"/>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x14ac:dyDescent="0.25">
      <c r="B203" s="2"/>
      <c r="C203" s="2"/>
      <c r="D203" s="2"/>
      <c r="E203" s="2"/>
      <c r="F203" s="2"/>
      <c r="G203" s="2"/>
      <c r="H203" s="2"/>
      <c r="I203" s="2"/>
      <c r="J203" s="2"/>
      <c r="K203" s="2"/>
      <c r="L203" s="2"/>
      <c r="M203" s="2"/>
      <c r="N203" s="157"/>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x14ac:dyDescent="0.25">
      <c r="B204" s="2"/>
      <c r="C204" s="2"/>
      <c r="D204" s="2"/>
      <c r="E204" s="2"/>
      <c r="F204" s="2"/>
      <c r="G204" s="2"/>
      <c r="H204" s="2"/>
      <c r="I204" s="2"/>
      <c r="J204" s="2"/>
      <c r="K204" s="2"/>
      <c r="L204" s="2"/>
      <c r="M204" s="2"/>
      <c r="N204" s="157"/>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x14ac:dyDescent="0.25">
      <c r="B205" s="2"/>
      <c r="C205" s="2"/>
      <c r="D205" s="2"/>
      <c r="E205" s="2"/>
      <c r="F205" s="2"/>
      <c r="G205" s="2"/>
      <c r="H205" s="2"/>
      <c r="I205" s="2"/>
      <c r="J205" s="2"/>
      <c r="K205" s="2"/>
      <c r="L205" s="2"/>
      <c r="M205" s="2"/>
      <c r="N205" s="157"/>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x14ac:dyDescent="0.25">
      <c r="B206" s="2"/>
      <c r="C206" s="2"/>
      <c r="D206" s="2"/>
      <c r="E206" s="2"/>
      <c r="F206" s="2"/>
      <c r="G206" s="2"/>
      <c r="H206" s="2"/>
      <c r="I206" s="2"/>
      <c r="J206" s="2"/>
      <c r="K206" s="2"/>
      <c r="L206" s="2"/>
      <c r="M206" s="2"/>
      <c r="N206" s="157"/>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x14ac:dyDescent="0.25">
      <c r="B207" s="2"/>
      <c r="C207" s="2"/>
      <c r="D207" s="2"/>
      <c r="E207" s="2"/>
      <c r="F207" s="2"/>
      <c r="G207" s="2"/>
      <c r="H207" s="2"/>
      <c r="I207" s="2"/>
      <c r="J207" s="2"/>
      <c r="K207" s="2"/>
      <c r="L207" s="2"/>
      <c r="M207" s="2"/>
      <c r="N207" s="157"/>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x14ac:dyDescent="0.25">
      <c r="B208" s="2"/>
      <c r="C208" s="2"/>
      <c r="D208" s="2"/>
      <c r="E208" s="2"/>
      <c r="F208" s="2"/>
      <c r="G208" s="2"/>
      <c r="H208" s="2"/>
      <c r="I208" s="2"/>
      <c r="J208" s="2"/>
      <c r="K208" s="2"/>
      <c r="L208" s="2"/>
      <c r="M208" s="2"/>
      <c r="N208" s="157"/>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x14ac:dyDescent="0.25">
      <c r="B209" s="2"/>
      <c r="C209" s="2"/>
      <c r="D209" s="2"/>
      <c r="E209" s="2"/>
      <c r="F209" s="2"/>
      <c r="G209" s="2"/>
      <c r="H209" s="2"/>
      <c r="I209" s="2"/>
      <c r="J209" s="2"/>
      <c r="K209" s="2"/>
      <c r="L209" s="2"/>
      <c r="M209" s="2"/>
      <c r="N209" s="157"/>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x14ac:dyDescent="0.25">
      <c r="B210" s="2"/>
      <c r="C210" s="2"/>
      <c r="D210" s="2"/>
      <c r="E210" s="2"/>
      <c r="F210" s="2"/>
      <c r="G210" s="2"/>
      <c r="H210" s="2"/>
      <c r="I210" s="2"/>
      <c r="J210" s="2"/>
      <c r="K210" s="2"/>
      <c r="L210" s="2"/>
      <c r="M210" s="2"/>
      <c r="N210" s="157"/>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x14ac:dyDescent="0.25">
      <c r="B211" s="2"/>
      <c r="C211" s="2"/>
      <c r="D211" s="2"/>
      <c r="E211" s="2"/>
      <c r="F211" s="2"/>
      <c r="G211" s="2"/>
      <c r="H211" s="2"/>
      <c r="I211" s="2"/>
      <c r="J211" s="2"/>
      <c r="K211" s="2"/>
      <c r="L211" s="2"/>
      <c r="M211" s="2"/>
      <c r="N211" s="157"/>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x14ac:dyDescent="0.25">
      <c r="B212" s="2"/>
      <c r="C212" s="2"/>
      <c r="D212" s="2"/>
      <c r="E212" s="2"/>
      <c r="F212" s="2"/>
      <c r="G212" s="2"/>
      <c r="H212" s="2"/>
      <c r="I212" s="2"/>
      <c r="J212" s="2"/>
      <c r="K212" s="2"/>
      <c r="L212" s="2"/>
      <c r="M212" s="2"/>
      <c r="N212" s="157"/>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x14ac:dyDescent="0.25">
      <c r="B213" s="2"/>
      <c r="C213" s="2"/>
      <c r="D213" s="2"/>
      <c r="E213" s="2"/>
      <c r="F213" s="2"/>
      <c r="G213" s="2"/>
      <c r="H213" s="2"/>
      <c r="I213" s="2"/>
      <c r="J213" s="2"/>
      <c r="K213" s="2"/>
      <c r="L213" s="2"/>
      <c r="M213" s="2"/>
      <c r="N213" s="157"/>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x14ac:dyDescent="0.25">
      <c r="B214" s="2"/>
      <c r="C214" s="2"/>
      <c r="D214" s="2"/>
      <c r="E214" s="2"/>
      <c r="F214" s="2"/>
      <c r="G214" s="2"/>
      <c r="H214" s="2"/>
      <c r="I214" s="2"/>
      <c r="J214" s="2"/>
      <c r="K214" s="2"/>
      <c r="L214" s="2"/>
      <c r="M214" s="2"/>
      <c r="N214" s="157"/>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x14ac:dyDescent="0.25">
      <c r="B215" s="2"/>
      <c r="C215" s="2"/>
      <c r="D215" s="2"/>
      <c r="E215" s="2"/>
      <c r="F215" s="2"/>
      <c r="G215" s="2"/>
      <c r="H215" s="2"/>
      <c r="I215" s="2"/>
      <c r="J215" s="2"/>
      <c r="K215" s="2"/>
      <c r="L215" s="2"/>
      <c r="M215" s="2"/>
      <c r="N215" s="157"/>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x14ac:dyDescent="0.25">
      <c r="B216" s="2"/>
      <c r="C216" s="2"/>
      <c r="D216" s="2"/>
      <c r="E216" s="2"/>
      <c r="F216" s="2"/>
      <c r="G216" s="2"/>
      <c r="H216" s="2"/>
      <c r="I216" s="2"/>
      <c r="J216" s="2"/>
      <c r="K216" s="2"/>
      <c r="L216" s="2"/>
      <c r="M216" s="2"/>
      <c r="N216" s="157"/>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x14ac:dyDescent="0.25">
      <c r="B217" s="2"/>
      <c r="C217" s="2"/>
      <c r="D217" s="2"/>
      <c r="E217" s="2"/>
      <c r="F217" s="2"/>
      <c r="G217" s="2"/>
      <c r="H217" s="2"/>
      <c r="I217" s="2"/>
      <c r="J217" s="2"/>
      <c r="K217" s="2"/>
      <c r="L217" s="2"/>
      <c r="M217" s="2"/>
      <c r="N217" s="157"/>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x14ac:dyDescent="0.25">
      <c r="B218" s="2"/>
      <c r="C218" s="2"/>
      <c r="D218" s="2"/>
      <c r="E218" s="2"/>
      <c r="F218" s="2"/>
      <c r="G218" s="2"/>
      <c r="H218" s="2"/>
      <c r="I218" s="2"/>
      <c r="J218" s="2"/>
      <c r="K218" s="2"/>
      <c r="L218" s="2"/>
      <c r="M218" s="2"/>
      <c r="N218" s="157"/>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x14ac:dyDescent="0.25">
      <c r="B219" s="2"/>
      <c r="C219" s="2"/>
      <c r="D219" s="2"/>
      <c r="E219" s="2"/>
      <c r="F219" s="2"/>
      <c r="G219" s="2"/>
      <c r="H219" s="2"/>
      <c r="I219" s="2"/>
      <c r="J219" s="2"/>
      <c r="K219" s="2"/>
      <c r="L219" s="2"/>
      <c r="M219" s="2"/>
      <c r="N219" s="157"/>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x14ac:dyDescent="0.25">
      <c r="B220" s="2"/>
      <c r="C220" s="2"/>
      <c r="D220" s="2"/>
      <c r="E220" s="2"/>
      <c r="F220" s="2"/>
      <c r="G220" s="2"/>
      <c r="H220" s="2"/>
      <c r="I220" s="2"/>
      <c r="J220" s="2"/>
      <c r="K220" s="2"/>
      <c r="L220" s="2"/>
      <c r="M220" s="2"/>
      <c r="N220" s="157"/>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x14ac:dyDescent="0.25">
      <c r="B221" s="2"/>
      <c r="C221" s="2"/>
      <c r="D221" s="2"/>
      <c r="E221" s="2"/>
      <c r="F221" s="2"/>
      <c r="G221" s="2"/>
      <c r="H221" s="2"/>
      <c r="I221" s="2"/>
      <c r="J221" s="2"/>
      <c r="K221" s="2"/>
      <c r="L221" s="2"/>
      <c r="M221" s="2"/>
      <c r="N221" s="157"/>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x14ac:dyDescent="0.25">
      <c r="B222" s="2"/>
      <c r="C222" s="2"/>
      <c r="D222" s="2"/>
      <c r="E222" s="2"/>
      <c r="F222" s="2"/>
      <c r="G222" s="2"/>
      <c r="H222" s="2"/>
      <c r="I222" s="2"/>
      <c r="J222" s="2"/>
      <c r="K222" s="2"/>
      <c r="L222" s="2"/>
      <c r="M222" s="2"/>
      <c r="N222" s="157"/>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x14ac:dyDescent="0.25">
      <c r="B223" s="2"/>
      <c r="C223" s="2"/>
      <c r="D223" s="2"/>
      <c r="E223" s="2"/>
      <c r="F223" s="2"/>
      <c r="G223" s="2"/>
      <c r="H223" s="2"/>
      <c r="I223" s="2"/>
      <c r="J223" s="2"/>
      <c r="K223" s="2"/>
      <c r="L223" s="2"/>
      <c r="M223" s="2"/>
      <c r="N223" s="157"/>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x14ac:dyDescent="0.25">
      <c r="B224" s="2"/>
      <c r="C224" s="2"/>
      <c r="D224" s="2"/>
      <c r="E224" s="2"/>
      <c r="F224" s="2"/>
      <c r="G224" s="2"/>
      <c r="H224" s="2"/>
      <c r="I224" s="2"/>
      <c r="J224" s="2"/>
      <c r="K224" s="2"/>
      <c r="L224" s="2"/>
      <c r="M224" s="2"/>
      <c r="N224" s="157"/>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x14ac:dyDescent="0.25">
      <c r="B225" s="2"/>
      <c r="C225" s="2"/>
      <c r="D225" s="2"/>
      <c r="E225" s="2"/>
      <c r="F225" s="2"/>
      <c r="G225" s="2"/>
      <c r="H225" s="2"/>
      <c r="I225" s="2"/>
      <c r="J225" s="2"/>
      <c r="K225" s="2"/>
      <c r="L225" s="2"/>
      <c r="M225" s="2"/>
      <c r="N225" s="157"/>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x14ac:dyDescent="0.25">
      <c r="B226" s="2"/>
      <c r="C226" s="2"/>
      <c r="D226" s="2"/>
      <c r="E226" s="2"/>
      <c r="F226" s="2"/>
      <c r="G226" s="2"/>
      <c r="H226" s="2"/>
      <c r="I226" s="2"/>
      <c r="J226" s="2"/>
      <c r="K226" s="2"/>
      <c r="L226" s="2"/>
      <c r="M226" s="2"/>
      <c r="N226" s="157"/>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x14ac:dyDescent="0.25">
      <c r="B227" s="2"/>
      <c r="C227" s="2"/>
      <c r="D227" s="2"/>
      <c r="E227" s="2"/>
      <c r="F227" s="2"/>
      <c r="G227" s="2"/>
      <c r="H227" s="2"/>
      <c r="I227" s="2"/>
      <c r="J227" s="2"/>
      <c r="K227" s="2"/>
      <c r="L227" s="2"/>
      <c r="M227" s="2"/>
      <c r="N227" s="157"/>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x14ac:dyDescent="0.25">
      <c r="B228" s="2"/>
      <c r="C228" s="2"/>
      <c r="D228" s="2"/>
      <c r="E228" s="2"/>
      <c r="F228" s="2"/>
      <c r="G228" s="2"/>
      <c r="H228" s="2"/>
      <c r="I228" s="2"/>
      <c r="J228" s="2"/>
      <c r="K228" s="2"/>
      <c r="L228" s="2"/>
      <c r="M228" s="2"/>
      <c r="N228" s="157"/>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x14ac:dyDescent="0.25">
      <c r="B229" s="2"/>
      <c r="C229" s="2"/>
      <c r="D229" s="2"/>
      <c r="E229" s="2"/>
      <c r="F229" s="2"/>
      <c r="G229" s="2"/>
      <c r="H229" s="2"/>
      <c r="I229" s="2"/>
      <c r="J229" s="2"/>
      <c r="K229" s="2"/>
      <c r="L229" s="2"/>
      <c r="M229" s="2"/>
      <c r="N229" s="157"/>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x14ac:dyDescent="0.25">
      <c r="B230" s="2"/>
      <c r="C230" s="2"/>
      <c r="D230" s="2"/>
      <c r="E230" s="2"/>
      <c r="F230" s="2"/>
      <c r="G230" s="2"/>
      <c r="H230" s="2"/>
      <c r="I230" s="2"/>
      <c r="J230" s="2"/>
      <c r="K230" s="2"/>
      <c r="L230" s="2"/>
      <c r="M230" s="2"/>
      <c r="N230" s="157"/>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x14ac:dyDescent="0.25">
      <c r="B231" s="2"/>
      <c r="C231" s="2"/>
      <c r="D231" s="2"/>
      <c r="E231" s="2"/>
      <c r="F231" s="2"/>
      <c r="G231" s="2"/>
      <c r="H231" s="2"/>
      <c r="I231" s="2"/>
      <c r="J231" s="2"/>
      <c r="K231" s="2"/>
      <c r="L231" s="2"/>
      <c r="M231" s="2"/>
      <c r="N231" s="157"/>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x14ac:dyDescent="0.25">
      <c r="B232" s="2"/>
      <c r="C232" s="2"/>
      <c r="D232" s="2"/>
      <c r="E232" s="2"/>
      <c r="F232" s="2"/>
      <c r="G232" s="2"/>
      <c r="H232" s="2"/>
      <c r="I232" s="2"/>
      <c r="J232" s="2"/>
      <c r="K232" s="2"/>
      <c r="L232" s="2"/>
      <c r="M232" s="2"/>
      <c r="N232" s="157"/>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x14ac:dyDescent="0.25">
      <c r="B233" s="2"/>
      <c r="C233" s="2"/>
      <c r="D233" s="2"/>
      <c r="E233" s="2"/>
      <c r="F233" s="2"/>
      <c r="G233" s="2"/>
      <c r="H233" s="2"/>
      <c r="I233" s="2"/>
      <c r="J233" s="2"/>
      <c r="K233" s="2"/>
      <c r="L233" s="2"/>
      <c r="M233" s="2"/>
      <c r="N233" s="157"/>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x14ac:dyDescent="0.25">
      <c r="B234" s="2"/>
      <c r="C234" s="2"/>
      <c r="D234" s="2"/>
      <c r="E234" s="2"/>
      <c r="F234" s="2"/>
      <c r="G234" s="2"/>
      <c r="H234" s="2"/>
      <c r="I234" s="2"/>
      <c r="J234" s="2"/>
      <c r="K234" s="2"/>
      <c r="L234" s="2"/>
      <c r="M234" s="2"/>
      <c r="N234" s="157"/>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x14ac:dyDescent="0.25">
      <c r="B235" s="2"/>
      <c r="C235" s="2"/>
      <c r="D235" s="2"/>
      <c r="E235" s="2"/>
      <c r="F235" s="2"/>
      <c r="G235" s="2"/>
      <c r="H235" s="2"/>
      <c r="I235" s="2"/>
      <c r="J235" s="2"/>
      <c r="K235" s="2"/>
      <c r="L235" s="2"/>
      <c r="M235" s="2"/>
      <c r="N235" s="157"/>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sheetData>
  <sheetProtection algorithmName="SHA-512" hashValue="D+wsBsJM40NdtHmnmDS5ejhjm/SkVK0S+T7DmQhW2pbGC8Rpp7tGheqP6M/eJDmFSr9PXj1tJAfz8olqGj5ZyQ==" saltValue="jlqydU0q/kyZPMutz8LNmA==" spinCount="100000" sheet="1" formatCells="0"/>
  <mergeCells count="15">
    <mergeCell ref="B60:D61"/>
    <mergeCell ref="B89:D90"/>
    <mergeCell ref="B5:C5"/>
    <mergeCell ref="B67:H67"/>
    <mergeCell ref="B68:H68"/>
    <mergeCell ref="A21:H21"/>
    <mergeCell ref="A37:H37"/>
    <mergeCell ref="B66:H66"/>
    <mergeCell ref="B69:H69"/>
    <mergeCell ref="B70:H70"/>
    <mergeCell ref="D1:L1"/>
    <mergeCell ref="D5:E5"/>
    <mergeCell ref="D3:L3"/>
    <mergeCell ref="D2:L2"/>
    <mergeCell ref="M1:N1"/>
  </mergeCells>
  <phoneticPr fontId="0" type="noConversion"/>
  <conditionalFormatting sqref="A11:A20">
    <cfRule type="cellIs" dxfId="13" priority="3" operator="equal">
      <formula>"No"</formula>
    </cfRule>
  </conditionalFormatting>
  <conditionalFormatting sqref="A24:A36">
    <cfRule type="cellIs" dxfId="12" priority="2" operator="equal">
      <formula>"No"</formula>
    </cfRule>
  </conditionalFormatting>
  <conditionalFormatting sqref="C11:C20">
    <cfRule type="cellIs" dxfId="11" priority="5" operator="equal">
      <formula>"JFO"</formula>
    </cfRule>
  </conditionalFormatting>
  <conditionalFormatting sqref="C41:C50">
    <cfRule type="cellIs" dxfId="10" priority="4" operator="equal">
      <formula>"JFO"</formula>
    </cfRule>
  </conditionalFormatting>
  <conditionalFormatting sqref="F41:H59">
    <cfRule type="cellIs" dxfId="9" priority="1" operator="equal">
      <formula>0</formula>
    </cfRule>
  </conditionalFormatting>
  <conditionalFormatting sqref="J77:L77">
    <cfRule type="cellIs" dxfId="8" priority="8" operator="equal">
      <formula>"ERR-- PSC"</formula>
    </cfRule>
  </conditionalFormatting>
  <dataValidations count="2">
    <dataValidation type="list" allowBlank="1" showInputMessage="1" showErrorMessage="1" sqref="A11:A20 A24:A36" xr:uid="{00000000-0002-0000-0000-000002000000}">
      <formula1>"Yes, No"</formula1>
    </dataValidation>
    <dataValidation type="list" allowBlank="1" showInputMessage="1" showErrorMessage="1" sqref="C11:C20" xr:uid="{00000000-0002-0000-0000-000003000000}">
      <formula1>"UTK, JFO"</formula1>
    </dataValidation>
  </dataValidations>
  <printOptions horizontalCentered="1"/>
  <pageMargins left="0" right="0" top="0.5" bottom="0" header="0" footer="0"/>
  <pageSetup scale="67" orientation="portrait" horizontalDpi="300" verticalDpi="300" r:id="rId1"/>
  <headerFooter alignWithMargins="0"/>
  <ignoredErrors>
    <ignoredError sqref="M73:M74 M84:M85 M81 M86" unlockedFormula="1"/>
    <ignoredError sqref="M75" formula="1"/>
    <ignoredError sqref="M34" formulaRange="1"/>
  </ignoredError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CT140"/>
  <sheetViews>
    <sheetView topLeftCell="A7" zoomScale="115" zoomScaleNormal="115" zoomScalePageLayoutView="115" workbookViewId="0">
      <selection activeCell="A4" sqref="A4"/>
    </sheetView>
  </sheetViews>
  <sheetFormatPr defaultColWidth="8.88671875" defaultRowHeight="13.2" x14ac:dyDescent="0.25"/>
  <cols>
    <col min="1" max="1" width="38.109375" style="41" customWidth="1"/>
    <col min="2" max="2" width="14.109375" style="41" customWidth="1"/>
    <col min="3" max="3" width="16.6640625" style="41" customWidth="1"/>
    <col min="4" max="4" width="8" style="41" customWidth="1"/>
    <col min="5" max="5" width="9.44140625" style="41" bestFit="1" customWidth="1"/>
    <col min="6" max="6" width="11.33203125" style="41" customWidth="1"/>
    <col min="7" max="7" width="11.109375" style="41" customWidth="1"/>
    <col min="8" max="8" width="14.33203125" style="41" bestFit="1" customWidth="1"/>
    <col min="9" max="10" width="11.109375" style="41" customWidth="1"/>
    <col min="11" max="11" width="14.5546875" style="41" customWidth="1"/>
    <col min="12" max="12" width="51.33203125" style="41" customWidth="1"/>
    <col min="13" max="260" width="8.88671875" style="41"/>
    <col min="261" max="261" width="62.33203125" style="41" bestFit="1" customWidth="1"/>
    <col min="262" max="262" width="14.109375" style="41" customWidth="1"/>
    <col min="263" max="263" width="12.88671875" style="41" customWidth="1"/>
    <col min="264" max="264" width="8" style="41" customWidth="1"/>
    <col min="265" max="265" width="11.33203125" style="41" customWidth="1"/>
    <col min="266" max="266" width="10" style="41" customWidth="1"/>
    <col min="267" max="267" width="10.44140625" style="41" customWidth="1"/>
    <col min="268" max="268" width="43.88671875" style="41" customWidth="1"/>
    <col min="269" max="516" width="8.88671875" style="41"/>
    <col min="517" max="517" width="62.33203125" style="41" bestFit="1" customWidth="1"/>
    <col min="518" max="518" width="14.109375" style="41" customWidth="1"/>
    <col min="519" max="519" width="12.88671875" style="41" customWidth="1"/>
    <col min="520" max="520" width="8" style="41" customWidth="1"/>
    <col min="521" max="521" width="11.33203125" style="41" customWidth="1"/>
    <col min="522" max="522" width="10" style="41" customWidth="1"/>
    <col min="523" max="523" width="10.44140625" style="41" customWidth="1"/>
    <col min="524" max="524" width="43.88671875" style="41" customWidth="1"/>
    <col min="525" max="772" width="8.88671875" style="41"/>
    <col min="773" max="773" width="62.33203125" style="41" bestFit="1" customWidth="1"/>
    <col min="774" max="774" width="14.109375" style="41" customWidth="1"/>
    <col min="775" max="775" width="12.88671875" style="41" customWidth="1"/>
    <col min="776" max="776" width="8" style="41" customWidth="1"/>
    <col min="777" max="777" width="11.33203125" style="41" customWidth="1"/>
    <col min="778" max="778" width="10" style="41" customWidth="1"/>
    <col min="779" max="779" width="10.44140625" style="41" customWidth="1"/>
    <col min="780" max="780" width="43.88671875" style="41" customWidth="1"/>
    <col min="781" max="1028" width="8.88671875" style="41"/>
    <col min="1029" max="1029" width="62.33203125" style="41" bestFit="1" customWidth="1"/>
    <col min="1030" max="1030" width="14.109375" style="41" customWidth="1"/>
    <col min="1031" max="1031" width="12.88671875" style="41" customWidth="1"/>
    <col min="1032" max="1032" width="8" style="41" customWidth="1"/>
    <col min="1033" max="1033" width="11.33203125" style="41" customWidth="1"/>
    <col min="1034" max="1034" width="10" style="41" customWidth="1"/>
    <col min="1035" max="1035" width="10.44140625" style="41" customWidth="1"/>
    <col min="1036" max="1036" width="43.88671875" style="41" customWidth="1"/>
    <col min="1037" max="1284" width="8.88671875" style="41"/>
    <col min="1285" max="1285" width="62.33203125" style="41" bestFit="1" customWidth="1"/>
    <col min="1286" max="1286" width="14.109375" style="41" customWidth="1"/>
    <col min="1287" max="1287" width="12.88671875" style="41" customWidth="1"/>
    <col min="1288" max="1288" width="8" style="41" customWidth="1"/>
    <col min="1289" max="1289" width="11.33203125" style="41" customWidth="1"/>
    <col min="1290" max="1290" width="10" style="41" customWidth="1"/>
    <col min="1291" max="1291" width="10.44140625" style="41" customWidth="1"/>
    <col min="1292" max="1292" width="43.88671875" style="41" customWidth="1"/>
    <col min="1293" max="1540" width="8.88671875" style="41"/>
    <col min="1541" max="1541" width="62.33203125" style="41" bestFit="1" customWidth="1"/>
    <col min="1542" max="1542" width="14.109375" style="41" customWidth="1"/>
    <col min="1543" max="1543" width="12.88671875" style="41" customWidth="1"/>
    <col min="1544" max="1544" width="8" style="41" customWidth="1"/>
    <col min="1545" max="1545" width="11.33203125" style="41" customWidth="1"/>
    <col min="1546" max="1546" width="10" style="41" customWidth="1"/>
    <col min="1547" max="1547" width="10.44140625" style="41" customWidth="1"/>
    <col min="1548" max="1548" width="43.88671875" style="41" customWidth="1"/>
    <col min="1549" max="1796" width="8.88671875" style="41"/>
    <col min="1797" max="1797" width="62.33203125" style="41" bestFit="1" customWidth="1"/>
    <col min="1798" max="1798" width="14.109375" style="41" customWidth="1"/>
    <col min="1799" max="1799" width="12.88671875" style="41" customWidth="1"/>
    <col min="1800" max="1800" width="8" style="41" customWidth="1"/>
    <col min="1801" max="1801" width="11.33203125" style="41" customWidth="1"/>
    <col min="1802" max="1802" width="10" style="41" customWidth="1"/>
    <col min="1803" max="1803" width="10.44140625" style="41" customWidth="1"/>
    <col min="1804" max="1804" width="43.88671875" style="41" customWidth="1"/>
    <col min="1805" max="2052" width="8.88671875" style="41"/>
    <col min="2053" max="2053" width="62.33203125" style="41" bestFit="1" customWidth="1"/>
    <col min="2054" max="2054" width="14.109375" style="41" customWidth="1"/>
    <col min="2055" max="2055" width="12.88671875" style="41" customWidth="1"/>
    <col min="2056" max="2056" width="8" style="41" customWidth="1"/>
    <col min="2057" max="2057" width="11.33203125" style="41" customWidth="1"/>
    <col min="2058" max="2058" width="10" style="41" customWidth="1"/>
    <col min="2059" max="2059" width="10.44140625" style="41" customWidth="1"/>
    <col min="2060" max="2060" width="43.88671875" style="41" customWidth="1"/>
    <col min="2061" max="2308" width="8.88671875" style="41"/>
    <col min="2309" max="2309" width="62.33203125" style="41" bestFit="1" customWidth="1"/>
    <col min="2310" max="2310" width="14.109375" style="41" customWidth="1"/>
    <col min="2311" max="2311" width="12.88671875" style="41" customWidth="1"/>
    <col min="2312" max="2312" width="8" style="41" customWidth="1"/>
    <col min="2313" max="2313" width="11.33203125" style="41" customWidth="1"/>
    <col min="2314" max="2314" width="10" style="41" customWidth="1"/>
    <col min="2315" max="2315" width="10.44140625" style="41" customWidth="1"/>
    <col min="2316" max="2316" width="43.88671875" style="41" customWidth="1"/>
    <col min="2317" max="2564" width="8.88671875" style="41"/>
    <col min="2565" max="2565" width="62.33203125" style="41" bestFit="1" customWidth="1"/>
    <col min="2566" max="2566" width="14.109375" style="41" customWidth="1"/>
    <col min="2567" max="2567" width="12.88671875" style="41" customWidth="1"/>
    <col min="2568" max="2568" width="8" style="41" customWidth="1"/>
    <col min="2569" max="2569" width="11.33203125" style="41" customWidth="1"/>
    <col min="2570" max="2570" width="10" style="41" customWidth="1"/>
    <col min="2571" max="2571" width="10.44140625" style="41" customWidth="1"/>
    <col min="2572" max="2572" width="43.88671875" style="41" customWidth="1"/>
    <col min="2573" max="2820" width="8.88671875" style="41"/>
    <col min="2821" max="2821" width="62.33203125" style="41" bestFit="1" customWidth="1"/>
    <col min="2822" max="2822" width="14.109375" style="41" customWidth="1"/>
    <col min="2823" max="2823" width="12.88671875" style="41" customWidth="1"/>
    <col min="2824" max="2824" width="8" style="41" customWidth="1"/>
    <col min="2825" max="2825" width="11.33203125" style="41" customWidth="1"/>
    <col min="2826" max="2826" width="10" style="41" customWidth="1"/>
    <col min="2827" max="2827" width="10.44140625" style="41" customWidth="1"/>
    <col min="2828" max="2828" width="43.88671875" style="41" customWidth="1"/>
    <col min="2829" max="3076" width="8.88671875" style="41"/>
    <col min="3077" max="3077" width="62.33203125" style="41" bestFit="1" customWidth="1"/>
    <col min="3078" max="3078" width="14.109375" style="41" customWidth="1"/>
    <col min="3079" max="3079" width="12.88671875" style="41" customWidth="1"/>
    <col min="3080" max="3080" width="8" style="41" customWidth="1"/>
    <col min="3081" max="3081" width="11.33203125" style="41" customWidth="1"/>
    <col min="3082" max="3082" width="10" style="41" customWidth="1"/>
    <col min="3083" max="3083" width="10.44140625" style="41" customWidth="1"/>
    <col min="3084" max="3084" width="43.88671875" style="41" customWidth="1"/>
    <col min="3085" max="3332" width="8.88671875" style="41"/>
    <col min="3333" max="3333" width="62.33203125" style="41" bestFit="1" customWidth="1"/>
    <col min="3334" max="3334" width="14.109375" style="41" customWidth="1"/>
    <col min="3335" max="3335" width="12.88671875" style="41" customWidth="1"/>
    <col min="3336" max="3336" width="8" style="41" customWidth="1"/>
    <col min="3337" max="3337" width="11.33203125" style="41" customWidth="1"/>
    <col min="3338" max="3338" width="10" style="41" customWidth="1"/>
    <col min="3339" max="3339" width="10.44140625" style="41" customWidth="1"/>
    <col min="3340" max="3340" width="43.88671875" style="41" customWidth="1"/>
    <col min="3341" max="3588" width="8.88671875" style="41"/>
    <col min="3589" max="3589" width="62.33203125" style="41" bestFit="1" customWidth="1"/>
    <col min="3590" max="3590" width="14.109375" style="41" customWidth="1"/>
    <col min="3591" max="3591" width="12.88671875" style="41" customWidth="1"/>
    <col min="3592" max="3592" width="8" style="41" customWidth="1"/>
    <col min="3593" max="3593" width="11.33203125" style="41" customWidth="1"/>
    <col min="3594" max="3594" width="10" style="41" customWidth="1"/>
    <col min="3595" max="3595" width="10.44140625" style="41" customWidth="1"/>
    <col min="3596" max="3596" width="43.88671875" style="41" customWidth="1"/>
    <col min="3597" max="3844" width="8.88671875" style="41"/>
    <col min="3845" max="3845" width="62.33203125" style="41" bestFit="1" customWidth="1"/>
    <col min="3846" max="3846" width="14.109375" style="41" customWidth="1"/>
    <col min="3847" max="3847" width="12.88671875" style="41" customWidth="1"/>
    <col min="3848" max="3848" width="8" style="41" customWidth="1"/>
    <col min="3849" max="3849" width="11.33203125" style="41" customWidth="1"/>
    <col min="3850" max="3850" width="10" style="41" customWidth="1"/>
    <col min="3851" max="3851" width="10.44140625" style="41" customWidth="1"/>
    <col min="3852" max="3852" width="43.88671875" style="41" customWidth="1"/>
    <col min="3853" max="4100" width="8.88671875" style="41"/>
    <col min="4101" max="4101" width="62.33203125" style="41" bestFit="1" customWidth="1"/>
    <col min="4102" max="4102" width="14.109375" style="41" customWidth="1"/>
    <col min="4103" max="4103" width="12.88671875" style="41" customWidth="1"/>
    <col min="4104" max="4104" width="8" style="41" customWidth="1"/>
    <col min="4105" max="4105" width="11.33203125" style="41" customWidth="1"/>
    <col min="4106" max="4106" width="10" style="41" customWidth="1"/>
    <col min="4107" max="4107" width="10.44140625" style="41" customWidth="1"/>
    <col min="4108" max="4108" width="43.88671875" style="41" customWidth="1"/>
    <col min="4109" max="4356" width="8.88671875" style="41"/>
    <col min="4357" max="4357" width="62.33203125" style="41" bestFit="1" customWidth="1"/>
    <col min="4358" max="4358" width="14.109375" style="41" customWidth="1"/>
    <col min="4359" max="4359" width="12.88671875" style="41" customWidth="1"/>
    <col min="4360" max="4360" width="8" style="41" customWidth="1"/>
    <col min="4361" max="4361" width="11.33203125" style="41" customWidth="1"/>
    <col min="4362" max="4362" width="10" style="41" customWidth="1"/>
    <col min="4363" max="4363" width="10.44140625" style="41" customWidth="1"/>
    <col min="4364" max="4364" width="43.88671875" style="41" customWidth="1"/>
    <col min="4365" max="4612" width="8.88671875" style="41"/>
    <col min="4613" max="4613" width="62.33203125" style="41" bestFit="1" customWidth="1"/>
    <col min="4614" max="4614" width="14.109375" style="41" customWidth="1"/>
    <col min="4615" max="4615" width="12.88671875" style="41" customWidth="1"/>
    <col min="4616" max="4616" width="8" style="41" customWidth="1"/>
    <col min="4617" max="4617" width="11.33203125" style="41" customWidth="1"/>
    <col min="4618" max="4618" width="10" style="41" customWidth="1"/>
    <col min="4619" max="4619" width="10.44140625" style="41" customWidth="1"/>
    <col min="4620" max="4620" width="43.88671875" style="41" customWidth="1"/>
    <col min="4621" max="4868" width="8.88671875" style="41"/>
    <col min="4869" max="4869" width="62.33203125" style="41" bestFit="1" customWidth="1"/>
    <col min="4870" max="4870" width="14.109375" style="41" customWidth="1"/>
    <col min="4871" max="4871" width="12.88671875" style="41" customWidth="1"/>
    <col min="4872" max="4872" width="8" style="41" customWidth="1"/>
    <col min="4873" max="4873" width="11.33203125" style="41" customWidth="1"/>
    <col min="4874" max="4874" width="10" style="41" customWidth="1"/>
    <col min="4875" max="4875" width="10.44140625" style="41" customWidth="1"/>
    <col min="4876" max="4876" width="43.88671875" style="41" customWidth="1"/>
    <col min="4877" max="5124" width="8.88671875" style="41"/>
    <col min="5125" max="5125" width="62.33203125" style="41" bestFit="1" customWidth="1"/>
    <col min="5126" max="5126" width="14.109375" style="41" customWidth="1"/>
    <col min="5127" max="5127" width="12.88671875" style="41" customWidth="1"/>
    <col min="5128" max="5128" width="8" style="41" customWidth="1"/>
    <col min="5129" max="5129" width="11.33203125" style="41" customWidth="1"/>
    <col min="5130" max="5130" width="10" style="41" customWidth="1"/>
    <col min="5131" max="5131" width="10.44140625" style="41" customWidth="1"/>
    <col min="5132" max="5132" width="43.88671875" style="41" customWidth="1"/>
    <col min="5133" max="5380" width="8.88671875" style="41"/>
    <col min="5381" max="5381" width="62.33203125" style="41" bestFit="1" customWidth="1"/>
    <col min="5382" max="5382" width="14.109375" style="41" customWidth="1"/>
    <col min="5383" max="5383" width="12.88671875" style="41" customWidth="1"/>
    <col min="5384" max="5384" width="8" style="41" customWidth="1"/>
    <col min="5385" max="5385" width="11.33203125" style="41" customWidth="1"/>
    <col min="5386" max="5386" width="10" style="41" customWidth="1"/>
    <col min="5387" max="5387" width="10.44140625" style="41" customWidth="1"/>
    <col min="5388" max="5388" width="43.88671875" style="41" customWidth="1"/>
    <col min="5389" max="5636" width="8.88671875" style="41"/>
    <col min="5637" max="5637" width="62.33203125" style="41" bestFit="1" customWidth="1"/>
    <col min="5638" max="5638" width="14.109375" style="41" customWidth="1"/>
    <col min="5639" max="5639" width="12.88671875" style="41" customWidth="1"/>
    <col min="5640" max="5640" width="8" style="41" customWidth="1"/>
    <col min="5641" max="5641" width="11.33203125" style="41" customWidth="1"/>
    <col min="5642" max="5642" width="10" style="41" customWidth="1"/>
    <col min="5643" max="5643" width="10.44140625" style="41" customWidth="1"/>
    <col min="5644" max="5644" width="43.88671875" style="41" customWidth="1"/>
    <col min="5645" max="5892" width="8.88671875" style="41"/>
    <col min="5893" max="5893" width="62.33203125" style="41" bestFit="1" customWidth="1"/>
    <col min="5894" max="5894" width="14.109375" style="41" customWidth="1"/>
    <col min="5895" max="5895" width="12.88671875" style="41" customWidth="1"/>
    <col min="5896" max="5896" width="8" style="41" customWidth="1"/>
    <col min="5897" max="5897" width="11.33203125" style="41" customWidth="1"/>
    <col min="5898" max="5898" width="10" style="41" customWidth="1"/>
    <col min="5899" max="5899" width="10.44140625" style="41" customWidth="1"/>
    <col min="5900" max="5900" width="43.88671875" style="41" customWidth="1"/>
    <col min="5901" max="6148" width="8.88671875" style="41"/>
    <col min="6149" max="6149" width="62.33203125" style="41" bestFit="1" customWidth="1"/>
    <col min="6150" max="6150" width="14.109375" style="41" customWidth="1"/>
    <col min="6151" max="6151" width="12.88671875" style="41" customWidth="1"/>
    <col min="6152" max="6152" width="8" style="41" customWidth="1"/>
    <col min="6153" max="6153" width="11.33203125" style="41" customWidth="1"/>
    <col min="6154" max="6154" width="10" style="41" customWidth="1"/>
    <col min="6155" max="6155" width="10.44140625" style="41" customWidth="1"/>
    <col min="6156" max="6156" width="43.88671875" style="41" customWidth="1"/>
    <col min="6157" max="6404" width="8.88671875" style="41"/>
    <col min="6405" max="6405" width="62.33203125" style="41" bestFit="1" customWidth="1"/>
    <col min="6406" max="6406" width="14.109375" style="41" customWidth="1"/>
    <col min="6407" max="6407" width="12.88671875" style="41" customWidth="1"/>
    <col min="6408" max="6408" width="8" style="41" customWidth="1"/>
    <col min="6409" max="6409" width="11.33203125" style="41" customWidth="1"/>
    <col min="6410" max="6410" width="10" style="41" customWidth="1"/>
    <col min="6411" max="6411" width="10.44140625" style="41" customWidth="1"/>
    <col min="6412" max="6412" width="43.88671875" style="41" customWidth="1"/>
    <col min="6413" max="6660" width="8.88671875" style="41"/>
    <col min="6661" max="6661" width="62.33203125" style="41" bestFit="1" customWidth="1"/>
    <col min="6662" max="6662" width="14.109375" style="41" customWidth="1"/>
    <col min="6663" max="6663" width="12.88671875" style="41" customWidth="1"/>
    <col min="6664" max="6664" width="8" style="41" customWidth="1"/>
    <col min="6665" max="6665" width="11.33203125" style="41" customWidth="1"/>
    <col min="6666" max="6666" width="10" style="41" customWidth="1"/>
    <col min="6667" max="6667" width="10.44140625" style="41" customWidth="1"/>
    <col min="6668" max="6668" width="43.88671875" style="41" customWidth="1"/>
    <col min="6669" max="6916" width="8.88671875" style="41"/>
    <col min="6917" max="6917" width="62.33203125" style="41" bestFit="1" customWidth="1"/>
    <col min="6918" max="6918" width="14.109375" style="41" customWidth="1"/>
    <col min="6919" max="6919" width="12.88671875" style="41" customWidth="1"/>
    <col min="6920" max="6920" width="8" style="41" customWidth="1"/>
    <col min="6921" max="6921" width="11.33203125" style="41" customWidth="1"/>
    <col min="6922" max="6922" width="10" style="41" customWidth="1"/>
    <col min="6923" max="6923" width="10.44140625" style="41" customWidth="1"/>
    <col min="6924" max="6924" width="43.88671875" style="41" customWidth="1"/>
    <col min="6925" max="7172" width="8.88671875" style="41"/>
    <col min="7173" max="7173" width="62.33203125" style="41" bestFit="1" customWidth="1"/>
    <col min="7174" max="7174" width="14.109375" style="41" customWidth="1"/>
    <col min="7175" max="7175" width="12.88671875" style="41" customWidth="1"/>
    <col min="7176" max="7176" width="8" style="41" customWidth="1"/>
    <col min="7177" max="7177" width="11.33203125" style="41" customWidth="1"/>
    <col min="7178" max="7178" width="10" style="41" customWidth="1"/>
    <col min="7179" max="7179" width="10.44140625" style="41" customWidth="1"/>
    <col min="7180" max="7180" width="43.88671875" style="41" customWidth="1"/>
    <col min="7181" max="7428" width="8.88671875" style="41"/>
    <col min="7429" max="7429" width="62.33203125" style="41" bestFit="1" customWidth="1"/>
    <col min="7430" max="7430" width="14.109375" style="41" customWidth="1"/>
    <col min="7431" max="7431" width="12.88671875" style="41" customWidth="1"/>
    <col min="7432" max="7432" width="8" style="41" customWidth="1"/>
    <col min="7433" max="7433" width="11.33203125" style="41" customWidth="1"/>
    <col min="7434" max="7434" width="10" style="41" customWidth="1"/>
    <col min="7435" max="7435" width="10.44140625" style="41" customWidth="1"/>
    <col min="7436" max="7436" width="43.88671875" style="41" customWidth="1"/>
    <col min="7437" max="7684" width="8.88671875" style="41"/>
    <col min="7685" max="7685" width="62.33203125" style="41" bestFit="1" customWidth="1"/>
    <col min="7686" max="7686" width="14.109375" style="41" customWidth="1"/>
    <col min="7687" max="7687" width="12.88671875" style="41" customWidth="1"/>
    <col min="7688" max="7688" width="8" style="41" customWidth="1"/>
    <col min="7689" max="7689" width="11.33203125" style="41" customWidth="1"/>
    <col min="7690" max="7690" width="10" style="41" customWidth="1"/>
    <col min="7691" max="7691" width="10.44140625" style="41" customWidth="1"/>
    <col min="7692" max="7692" width="43.88671875" style="41" customWidth="1"/>
    <col min="7693" max="7940" width="8.88671875" style="41"/>
    <col min="7941" max="7941" width="62.33203125" style="41" bestFit="1" customWidth="1"/>
    <col min="7942" max="7942" width="14.109375" style="41" customWidth="1"/>
    <col min="7943" max="7943" width="12.88671875" style="41" customWidth="1"/>
    <col min="7944" max="7944" width="8" style="41" customWidth="1"/>
    <col min="7945" max="7945" width="11.33203125" style="41" customWidth="1"/>
    <col min="7946" max="7946" width="10" style="41" customWidth="1"/>
    <col min="7947" max="7947" width="10.44140625" style="41" customWidth="1"/>
    <col min="7948" max="7948" width="43.88671875" style="41" customWidth="1"/>
    <col min="7949" max="8196" width="8.88671875" style="41"/>
    <col min="8197" max="8197" width="62.33203125" style="41" bestFit="1" customWidth="1"/>
    <col min="8198" max="8198" width="14.109375" style="41" customWidth="1"/>
    <col min="8199" max="8199" width="12.88671875" style="41" customWidth="1"/>
    <col min="8200" max="8200" width="8" style="41" customWidth="1"/>
    <col min="8201" max="8201" width="11.33203125" style="41" customWidth="1"/>
    <col min="8202" max="8202" width="10" style="41" customWidth="1"/>
    <col min="8203" max="8203" width="10.44140625" style="41" customWidth="1"/>
    <col min="8204" max="8204" width="43.88671875" style="41" customWidth="1"/>
    <col min="8205" max="8452" width="8.88671875" style="41"/>
    <col min="8453" max="8453" width="62.33203125" style="41" bestFit="1" customWidth="1"/>
    <col min="8454" max="8454" width="14.109375" style="41" customWidth="1"/>
    <col min="8455" max="8455" width="12.88671875" style="41" customWidth="1"/>
    <col min="8456" max="8456" width="8" style="41" customWidth="1"/>
    <col min="8457" max="8457" width="11.33203125" style="41" customWidth="1"/>
    <col min="8458" max="8458" width="10" style="41" customWidth="1"/>
    <col min="8459" max="8459" width="10.44140625" style="41" customWidth="1"/>
    <col min="8460" max="8460" width="43.88671875" style="41" customWidth="1"/>
    <col min="8461" max="8708" width="8.88671875" style="41"/>
    <col min="8709" max="8709" width="62.33203125" style="41" bestFit="1" customWidth="1"/>
    <col min="8710" max="8710" width="14.109375" style="41" customWidth="1"/>
    <col min="8711" max="8711" width="12.88671875" style="41" customWidth="1"/>
    <col min="8712" max="8712" width="8" style="41" customWidth="1"/>
    <col min="8713" max="8713" width="11.33203125" style="41" customWidth="1"/>
    <col min="8714" max="8714" width="10" style="41" customWidth="1"/>
    <col min="8715" max="8715" width="10.44140625" style="41" customWidth="1"/>
    <col min="8716" max="8716" width="43.88671875" style="41" customWidth="1"/>
    <col min="8717" max="8964" width="8.88671875" style="41"/>
    <col min="8965" max="8965" width="62.33203125" style="41" bestFit="1" customWidth="1"/>
    <col min="8966" max="8966" width="14.109375" style="41" customWidth="1"/>
    <col min="8967" max="8967" width="12.88671875" style="41" customWidth="1"/>
    <col min="8968" max="8968" width="8" style="41" customWidth="1"/>
    <col min="8969" max="8969" width="11.33203125" style="41" customWidth="1"/>
    <col min="8970" max="8970" width="10" style="41" customWidth="1"/>
    <col min="8971" max="8971" width="10.44140625" style="41" customWidth="1"/>
    <col min="8972" max="8972" width="43.88671875" style="41" customWidth="1"/>
    <col min="8973" max="9220" width="8.88671875" style="41"/>
    <col min="9221" max="9221" width="62.33203125" style="41" bestFit="1" customWidth="1"/>
    <col min="9222" max="9222" width="14.109375" style="41" customWidth="1"/>
    <col min="9223" max="9223" width="12.88671875" style="41" customWidth="1"/>
    <col min="9224" max="9224" width="8" style="41" customWidth="1"/>
    <col min="9225" max="9225" width="11.33203125" style="41" customWidth="1"/>
    <col min="9226" max="9226" width="10" style="41" customWidth="1"/>
    <col min="9227" max="9227" width="10.44140625" style="41" customWidth="1"/>
    <col min="9228" max="9228" width="43.88671875" style="41" customWidth="1"/>
    <col min="9229" max="9476" width="8.88671875" style="41"/>
    <col min="9477" max="9477" width="62.33203125" style="41" bestFit="1" customWidth="1"/>
    <col min="9478" max="9478" width="14.109375" style="41" customWidth="1"/>
    <col min="9479" max="9479" width="12.88671875" style="41" customWidth="1"/>
    <col min="9480" max="9480" width="8" style="41" customWidth="1"/>
    <col min="9481" max="9481" width="11.33203125" style="41" customWidth="1"/>
    <col min="9482" max="9482" width="10" style="41" customWidth="1"/>
    <col min="9483" max="9483" width="10.44140625" style="41" customWidth="1"/>
    <col min="9484" max="9484" width="43.88671875" style="41" customWidth="1"/>
    <col min="9485" max="9732" width="8.88671875" style="41"/>
    <col min="9733" max="9733" width="62.33203125" style="41" bestFit="1" customWidth="1"/>
    <col min="9734" max="9734" width="14.109375" style="41" customWidth="1"/>
    <col min="9735" max="9735" width="12.88671875" style="41" customWidth="1"/>
    <col min="9736" max="9736" width="8" style="41" customWidth="1"/>
    <col min="9737" max="9737" width="11.33203125" style="41" customWidth="1"/>
    <col min="9738" max="9738" width="10" style="41" customWidth="1"/>
    <col min="9739" max="9739" width="10.44140625" style="41" customWidth="1"/>
    <col min="9740" max="9740" width="43.88671875" style="41" customWidth="1"/>
    <col min="9741" max="9988" width="8.88671875" style="41"/>
    <col min="9989" max="9989" width="62.33203125" style="41" bestFit="1" customWidth="1"/>
    <col min="9990" max="9990" width="14.109375" style="41" customWidth="1"/>
    <col min="9991" max="9991" width="12.88671875" style="41" customWidth="1"/>
    <col min="9992" max="9992" width="8" style="41" customWidth="1"/>
    <col min="9993" max="9993" width="11.33203125" style="41" customWidth="1"/>
    <col min="9994" max="9994" width="10" style="41" customWidth="1"/>
    <col min="9995" max="9995" width="10.44140625" style="41" customWidth="1"/>
    <col min="9996" max="9996" width="43.88671875" style="41" customWidth="1"/>
    <col min="9997" max="10244" width="8.88671875" style="41"/>
    <col min="10245" max="10245" width="62.33203125" style="41" bestFit="1" customWidth="1"/>
    <col min="10246" max="10246" width="14.109375" style="41" customWidth="1"/>
    <col min="10247" max="10247" width="12.88671875" style="41" customWidth="1"/>
    <col min="10248" max="10248" width="8" style="41" customWidth="1"/>
    <col min="10249" max="10249" width="11.33203125" style="41" customWidth="1"/>
    <col min="10250" max="10250" width="10" style="41" customWidth="1"/>
    <col min="10251" max="10251" width="10.44140625" style="41" customWidth="1"/>
    <col min="10252" max="10252" width="43.88671875" style="41" customWidth="1"/>
    <col min="10253" max="10500" width="8.88671875" style="41"/>
    <col min="10501" max="10501" width="62.33203125" style="41" bestFit="1" customWidth="1"/>
    <col min="10502" max="10502" width="14.109375" style="41" customWidth="1"/>
    <col min="10503" max="10503" width="12.88671875" style="41" customWidth="1"/>
    <col min="10504" max="10504" width="8" style="41" customWidth="1"/>
    <col min="10505" max="10505" width="11.33203125" style="41" customWidth="1"/>
    <col min="10506" max="10506" width="10" style="41" customWidth="1"/>
    <col min="10507" max="10507" width="10.44140625" style="41" customWidth="1"/>
    <col min="10508" max="10508" width="43.88671875" style="41" customWidth="1"/>
    <col min="10509" max="10756" width="8.88671875" style="41"/>
    <col min="10757" max="10757" width="62.33203125" style="41" bestFit="1" customWidth="1"/>
    <col min="10758" max="10758" width="14.109375" style="41" customWidth="1"/>
    <col min="10759" max="10759" width="12.88671875" style="41" customWidth="1"/>
    <col min="10760" max="10760" width="8" style="41" customWidth="1"/>
    <col min="10761" max="10761" width="11.33203125" style="41" customWidth="1"/>
    <col min="10762" max="10762" width="10" style="41" customWidth="1"/>
    <col min="10763" max="10763" width="10.44140625" style="41" customWidth="1"/>
    <col min="10764" max="10764" width="43.88671875" style="41" customWidth="1"/>
    <col min="10765" max="11012" width="8.88671875" style="41"/>
    <col min="11013" max="11013" width="62.33203125" style="41" bestFit="1" customWidth="1"/>
    <col min="11014" max="11014" width="14.109375" style="41" customWidth="1"/>
    <col min="11015" max="11015" width="12.88671875" style="41" customWidth="1"/>
    <col min="11016" max="11016" width="8" style="41" customWidth="1"/>
    <col min="11017" max="11017" width="11.33203125" style="41" customWidth="1"/>
    <col min="11018" max="11018" width="10" style="41" customWidth="1"/>
    <col min="11019" max="11019" width="10.44140625" style="41" customWidth="1"/>
    <col min="11020" max="11020" width="43.88671875" style="41" customWidth="1"/>
    <col min="11021" max="11268" width="8.88671875" style="41"/>
    <col min="11269" max="11269" width="62.33203125" style="41" bestFit="1" customWidth="1"/>
    <col min="11270" max="11270" width="14.109375" style="41" customWidth="1"/>
    <col min="11271" max="11271" width="12.88671875" style="41" customWidth="1"/>
    <col min="11272" max="11272" width="8" style="41" customWidth="1"/>
    <col min="11273" max="11273" width="11.33203125" style="41" customWidth="1"/>
    <col min="11274" max="11274" width="10" style="41" customWidth="1"/>
    <col min="11275" max="11275" width="10.44140625" style="41" customWidth="1"/>
    <col min="11276" max="11276" width="43.88671875" style="41" customWidth="1"/>
    <col min="11277" max="11524" width="8.88671875" style="41"/>
    <col min="11525" max="11525" width="62.33203125" style="41" bestFit="1" customWidth="1"/>
    <col min="11526" max="11526" width="14.109375" style="41" customWidth="1"/>
    <col min="11527" max="11527" width="12.88671875" style="41" customWidth="1"/>
    <col min="11528" max="11528" width="8" style="41" customWidth="1"/>
    <col min="11529" max="11529" width="11.33203125" style="41" customWidth="1"/>
    <col min="11530" max="11530" width="10" style="41" customWidth="1"/>
    <col min="11531" max="11531" width="10.44140625" style="41" customWidth="1"/>
    <col min="11532" max="11532" width="43.88671875" style="41" customWidth="1"/>
    <col min="11533" max="11780" width="8.88671875" style="41"/>
    <col min="11781" max="11781" width="62.33203125" style="41" bestFit="1" customWidth="1"/>
    <col min="11782" max="11782" width="14.109375" style="41" customWidth="1"/>
    <col min="11783" max="11783" width="12.88671875" style="41" customWidth="1"/>
    <col min="11784" max="11784" width="8" style="41" customWidth="1"/>
    <col min="11785" max="11785" width="11.33203125" style="41" customWidth="1"/>
    <col min="11786" max="11786" width="10" style="41" customWidth="1"/>
    <col min="11787" max="11787" width="10.44140625" style="41" customWidth="1"/>
    <col min="11788" max="11788" width="43.88671875" style="41" customWidth="1"/>
    <col min="11789" max="12036" width="8.88671875" style="41"/>
    <col min="12037" max="12037" width="62.33203125" style="41" bestFit="1" customWidth="1"/>
    <col min="12038" max="12038" width="14.109375" style="41" customWidth="1"/>
    <col min="12039" max="12039" width="12.88671875" style="41" customWidth="1"/>
    <col min="12040" max="12040" width="8" style="41" customWidth="1"/>
    <col min="12041" max="12041" width="11.33203125" style="41" customWidth="1"/>
    <col min="12042" max="12042" width="10" style="41" customWidth="1"/>
    <col min="12043" max="12043" width="10.44140625" style="41" customWidth="1"/>
    <col min="12044" max="12044" width="43.88671875" style="41" customWidth="1"/>
    <col min="12045" max="12292" width="8.88671875" style="41"/>
    <col min="12293" max="12293" width="62.33203125" style="41" bestFit="1" customWidth="1"/>
    <col min="12294" max="12294" width="14.109375" style="41" customWidth="1"/>
    <col min="12295" max="12295" width="12.88671875" style="41" customWidth="1"/>
    <col min="12296" max="12296" width="8" style="41" customWidth="1"/>
    <col min="12297" max="12297" width="11.33203125" style="41" customWidth="1"/>
    <col min="12298" max="12298" width="10" style="41" customWidth="1"/>
    <col min="12299" max="12299" width="10.44140625" style="41" customWidth="1"/>
    <col min="12300" max="12300" width="43.88671875" style="41" customWidth="1"/>
    <col min="12301" max="12548" width="8.88671875" style="41"/>
    <col min="12549" max="12549" width="62.33203125" style="41" bestFit="1" customWidth="1"/>
    <col min="12550" max="12550" width="14.109375" style="41" customWidth="1"/>
    <col min="12551" max="12551" width="12.88671875" style="41" customWidth="1"/>
    <col min="12552" max="12552" width="8" style="41" customWidth="1"/>
    <col min="12553" max="12553" width="11.33203125" style="41" customWidth="1"/>
    <col min="12554" max="12554" width="10" style="41" customWidth="1"/>
    <col min="12555" max="12555" width="10.44140625" style="41" customWidth="1"/>
    <col min="12556" max="12556" width="43.88671875" style="41" customWidth="1"/>
    <col min="12557" max="12804" width="8.88671875" style="41"/>
    <col min="12805" max="12805" width="62.33203125" style="41" bestFit="1" customWidth="1"/>
    <col min="12806" max="12806" width="14.109375" style="41" customWidth="1"/>
    <col min="12807" max="12807" width="12.88671875" style="41" customWidth="1"/>
    <col min="12808" max="12808" width="8" style="41" customWidth="1"/>
    <col min="12809" max="12809" width="11.33203125" style="41" customWidth="1"/>
    <col min="12810" max="12810" width="10" style="41" customWidth="1"/>
    <col min="12811" max="12811" width="10.44140625" style="41" customWidth="1"/>
    <col min="12812" max="12812" width="43.88671875" style="41" customWidth="1"/>
    <col min="12813" max="13060" width="8.88671875" style="41"/>
    <col min="13061" max="13061" width="62.33203125" style="41" bestFit="1" customWidth="1"/>
    <col min="13062" max="13062" width="14.109375" style="41" customWidth="1"/>
    <col min="13063" max="13063" width="12.88671875" style="41" customWidth="1"/>
    <col min="13064" max="13064" width="8" style="41" customWidth="1"/>
    <col min="13065" max="13065" width="11.33203125" style="41" customWidth="1"/>
    <col min="13066" max="13066" width="10" style="41" customWidth="1"/>
    <col min="13067" max="13067" width="10.44140625" style="41" customWidth="1"/>
    <col min="13068" max="13068" width="43.88671875" style="41" customWidth="1"/>
    <col min="13069" max="13316" width="8.88671875" style="41"/>
    <col min="13317" max="13317" width="62.33203125" style="41" bestFit="1" customWidth="1"/>
    <col min="13318" max="13318" width="14.109375" style="41" customWidth="1"/>
    <col min="13319" max="13319" width="12.88671875" style="41" customWidth="1"/>
    <col min="13320" max="13320" width="8" style="41" customWidth="1"/>
    <col min="13321" max="13321" width="11.33203125" style="41" customWidth="1"/>
    <col min="13322" max="13322" width="10" style="41" customWidth="1"/>
    <col min="13323" max="13323" width="10.44140625" style="41" customWidth="1"/>
    <col min="13324" max="13324" width="43.88671875" style="41" customWidth="1"/>
    <col min="13325" max="13572" width="8.88671875" style="41"/>
    <col min="13573" max="13573" width="62.33203125" style="41" bestFit="1" customWidth="1"/>
    <col min="13574" max="13574" width="14.109375" style="41" customWidth="1"/>
    <col min="13575" max="13575" width="12.88671875" style="41" customWidth="1"/>
    <col min="13576" max="13576" width="8" style="41" customWidth="1"/>
    <col min="13577" max="13577" width="11.33203125" style="41" customWidth="1"/>
    <col min="13578" max="13578" width="10" style="41" customWidth="1"/>
    <col min="13579" max="13579" width="10.44140625" style="41" customWidth="1"/>
    <col min="13580" max="13580" width="43.88671875" style="41" customWidth="1"/>
    <col min="13581" max="13828" width="8.88671875" style="41"/>
    <col min="13829" max="13829" width="62.33203125" style="41" bestFit="1" customWidth="1"/>
    <col min="13830" max="13830" width="14.109375" style="41" customWidth="1"/>
    <col min="13831" max="13831" width="12.88671875" style="41" customWidth="1"/>
    <col min="13832" max="13832" width="8" style="41" customWidth="1"/>
    <col min="13833" max="13833" width="11.33203125" style="41" customWidth="1"/>
    <col min="13834" max="13834" width="10" style="41" customWidth="1"/>
    <col min="13835" max="13835" width="10.44140625" style="41" customWidth="1"/>
    <col min="13836" max="13836" width="43.88671875" style="41" customWidth="1"/>
    <col min="13837" max="14084" width="8.88671875" style="41"/>
    <col min="14085" max="14085" width="62.33203125" style="41" bestFit="1" customWidth="1"/>
    <col min="14086" max="14086" width="14.109375" style="41" customWidth="1"/>
    <col min="14087" max="14087" width="12.88671875" style="41" customWidth="1"/>
    <col min="14088" max="14088" width="8" style="41" customWidth="1"/>
    <col min="14089" max="14089" width="11.33203125" style="41" customWidth="1"/>
    <col min="14090" max="14090" width="10" style="41" customWidth="1"/>
    <col min="14091" max="14091" width="10.44140625" style="41" customWidth="1"/>
    <col min="14092" max="14092" width="43.88671875" style="41" customWidth="1"/>
    <col min="14093" max="14340" width="8.88671875" style="41"/>
    <col min="14341" max="14341" width="62.33203125" style="41" bestFit="1" customWidth="1"/>
    <col min="14342" max="14342" width="14.109375" style="41" customWidth="1"/>
    <col min="14343" max="14343" width="12.88671875" style="41" customWidth="1"/>
    <col min="14344" max="14344" width="8" style="41" customWidth="1"/>
    <col min="14345" max="14345" width="11.33203125" style="41" customWidth="1"/>
    <col min="14346" max="14346" width="10" style="41" customWidth="1"/>
    <col min="14347" max="14347" width="10.44140625" style="41" customWidth="1"/>
    <col min="14348" max="14348" width="43.88671875" style="41" customWidth="1"/>
    <col min="14349" max="14596" width="8.88671875" style="41"/>
    <col min="14597" max="14597" width="62.33203125" style="41" bestFit="1" customWidth="1"/>
    <col min="14598" max="14598" width="14.109375" style="41" customWidth="1"/>
    <col min="14599" max="14599" width="12.88671875" style="41" customWidth="1"/>
    <col min="14600" max="14600" width="8" style="41" customWidth="1"/>
    <col min="14601" max="14601" width="11.33203125" style="41" customWidth="1"/>
    <col min="14602" max="14602" width="10" style="41" customWidth="1"/>
    <col min="14603" max="14603" width="10.44140625" style="41" customWidth="1"/>
    <col min="14604" max="14604" width="43.88671875" style="41" customWidth="1"/>
    <col min="14605" max="14852" width="8.88671875" style="41"/>
    <col min="14853" max="14853" width="62.33203125" style="41" bestFit="1" customWidth="1"/>
    <col min="14854" max="14854" width="14.109375" style="41" customWidth="1"/>
    <col min="14855" max="14855" width="12.88671875" style="41" customWidth="1"/>
    <col min="14856" max="14856" width="8" style="41" customWidth="1"/>
    <col min="14857" max="14857" width="11.33203125" style="41" customWidth="1"/>
    <col min="14858" max="14858" width="10" style="41" customWidth="1"/>
    <col min="14859" max="14859" width="10.44140625" style="41" customWidth="1"/>
    <col min="14860" max="14860" width="43.88671875" style="41" customWidth="1"/>
    <col min="14861" max="15108" width="8.88671875" style="41"/>
    <col min="15109" max="15109" width="62.33203125" style="41" bestFit="1" customWidth="1"/>
    <col min="15110" max="15110" width="14.109375" style="41" customWidth="1"/>
    <col min="15111" max="15111" width="12.88671875" style="41" customWidth="1"/>
    <col min="15112" max="15112" width="8" style="41" customWidth="1"/>
    <col min="15113" max="15113" width="11.33203125" style="41" customWidth="1"/>
    <col min="15114" max="15114" width="10" style="41" customWidth="1"/>
    <col min="15115" max="15115" width="10.44140625" style="41" customWidth="1"/>
    <col min="15116" max="15116" width="43.88671875" style="41" customWidth="1"/>
    <col min="15117" max="15364" width="8.88671875" style="41"/>
    <col min="15365" max="15365" width="62.33203125" style="41" bestFit="1" customWidth="1"/>
    <col min="15366" max="15366" width="14.109375" style="41" customWidth="1"/>
    <col min="15367" max="15367" width="12.88671875" style="41" customWidth="1"/>
    <col min="15368" max="15368" width="8" style="41" customWidth="1"/>
    <col min="15369" max="15369" width="11.33203125" style="41" customWidth="1"/>
    <col min="15370" max="15370" width="10" style="41" customWidth="1"/>
    <col min="15371" max="15371" width="10.44140625" style="41" customWidth="1"/>
    <col min="15372" max="15372" width="43.88671875" style="41" customWidth="1"/>
    <col min="15373" max="15620" width="8.88671875" style="41"/>
    <col min="15621" max="15621" width="62.33203125" style="41" bestFit="1" customWidth="1"/>
    <col min="15622" max="15622" width="14.109375" style="41" customWidth="1"/>
    <col min="15623" max="15623" width="12.88671875" style="41" customWidth="1"/>
    <col min="15624" max="15624" width="8" style="41" customWidth="1"/>
    <col min="15625" max="15625" width="11.33203125" style="41" customWidth="1"/>
    <col min="15626" max="15626" width="10" style="41" customWidth="1"/>
    <col min="15627" max="15627" width="10.44140625" style="41" customWidth="1"/>
    <col min="15628" max="15628" width="43.88671875" style="41" customWidth="1"/>
    <col min="15629" max="15876" width="8.88671875" style="41"/>
    <col min="15877" max="15877" width="62.33203125" style="41" bestFit="1" customWidth="1"/>
    <col min="15878" max="15878" width="14.109375" style="41" customWidth="1"/>
    <col min="15879" max="15879" width="12.88671875" style="41" customWidth="1"/>
    <col min="15880" max="15880" width="8" style="41" customWidth="1"/>
    <col min="15881" max="15881" width="11.33203125" style="41" customWidth="1"/>
    <col min="15882" max="15882" width="10" style="41" customWidth="1"/>
    <col min="15883" max="15883" width="10.44140625" style="41" customWidth="1"/>
    <col min="15884" max="15884" width="43.88671875" style="41" customWidth="1"/>
    <col min="15885" max="16132" width="8.88671875" style="41"/>
    <col min="16133" max="16133" width="62.33203125" style="41" bestFit="1" customWidth="1"/>
    <col min="16134" max="16134" width="14.109375" style="41" customWidth="1"/>
    <col min="16135" max="16135" width="12.88671875" style="41" customWidth="1"/>
    <col min="16136" max="16136" width="8" style="41" customWidth="1"/>
    <col min="16137" max="16137" width="11.33203125" style="41" customWidth="1"/>
    <col min="16138" max="16138" width="10" style="41" customWidth="1"/>
    <col min="16139" max="16139" width="10.44140625" style="41" customWidth="1"/>
    <col min="16140" max="16140" width="43.88671875" style="41" customWidth="1"/>
    <col min="16141" max="16384" width="8.88671875" style="41"/>
  </cols>
  <sheetData>
    <row r="1" spans="1:98" ht="30" customHeight="1" x14ac:dyDescent="0.25">
      <c r="A1" s="250" t="s">
        <v>54</v>
      </c>
      <c r="B1" s="251"/>
      <c r="C1" s="251"/>
      <c r="D1" s="251"/>
      <c r="E1" s="251"/>
      <c r="F1" s="251"/>
      <c r="G1" s="251"/>
      <c r="H1" s="251"/>
      <c r="I1" s="251"/>
      <c r="J1" s="251"/>
      <c r="K1" s="251"/>
      <c r="L1" s="252"/>
      <c r="M1" s="40"/>
      <c r="N1" s="40"/>
      <c r="O1" s="40"/>
      <c r="P1" s="40"/>
      <c r="Q1" s="40"/>
      <c r="R1" s="40"/>
      <c r="S1" s="40"/>
      <c r="T1" s="40"/>
      <c r="U1" s="40"/>
      <c r="V1" s="40"/>
      <c r="W1" s="40"/>
      <c r="X1" s="40"/>
      <c r="Y1" s="40"/>
      <c r="Z1" s="40"/>
    </row>
    <row r="2" spans="1:98" ht="42.75" customHeight="1" x14ac:dyDescent="0.25">
      <c r="A2" s="179" t="s">
        <v>53</v>
      </c>
      <c r="B2" s="180" t="s">
        <v>41</v>
      </c>
      <c r="C2" s="180" t="s">
        <v>67</v>
      </c>
      <c r="D2" s="181" t="s">
        <v>42</v>
      </c>
      <c r="E2" s="182" t="s">
        <v>43</v>
      </c>
      <c r="F2" s="183" t="s">
        <v>82</v>
      </c>
      <c r="G2" s="183" t="s">
        <v>83</v>
      </c>
      <c r="H2" s="184" t="s">
        <v>84</v>
      </c>
      <c r="I2" s="183" t="s">
        <v>85</v>
      </c>
      <c r="J2" s="185" t="s">
        <v>86</v>
      </c>
      <c r="K2" s="185" t="s">
        <v>32</v>
      </c>
      <c r="L2" s="186" t="s">
        <v>87</v>
      </c>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row>
    <row r="3" spans="1:98" ht="20.25" customHeight="1" thickBot="1" x14ac:dyDescent="0.3">
      <c r="A3" s="42" t="s">
        <v>44</v>
      </c>
      <c r="B3" s="43"/>
      <c r="C3" s="43"/>
      <c r="D3" s="44"/>
      <c r="E3" s="44"/>
      <c r="F3" s="45" t="s">
        <v>88</v>
      </c>
      <c r="G3" s="45" t="s">
        <v>89</v>
      </c>
      <c r="H3" s="45" t="s">
        <v>89</v>
      </c>
      <c r="I3" s="45" t="s">
        <v>89</v>
      </c>
      <c r="J3" s="45" t="s">
        <v>89</v>
      </c>
      <c r="K3" s="46"/>
      <c r="L3" s="47"/>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row>
    <row r="4" spans="1:98" ht="13.8" thickTop="1" x14ac:dyDescent="0.25">
      <c r="A4" s="48"/>
      <c r="B4" s="49" t="s">
        <v>65</v>
      </c>
      <c r="C4" s="49" t="s">
        <v>66</v>
      </c>
      <c r="D4" s="50">
        <v>1</v>
      </c>
      <c r="E4" s="50">
        <v>1</v>
      </c>
      <c r="F4" s="51">
        <v>0</v>
      </c>
      <c r="G4" s="51">
        <v>0</v>
      </c>
      <c r="H4" s="51">
        <v>0</v>
      </c>
      <c r="I4" s="51">
        <v>0</v>
      </c>
      <c r="J4" s="51">
        <v>3700</v>
      </c>
      <c r="K4" s="187">
        <f>IF(SUM(F4:J4)&gt;0,IF(D4&gt;0,(F4*E4)+(G4*E4)+(I4*D4*E4)+(J4*D4*E4)+(H4*E4),"# Days Missing"),0)</f>
        <v>3700</v>
      </c>
      <c r="L4" s="52"/>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row>
    <row r="5" spans="1:98" x14ac:dyDescent="0.25">
      <c r="A5" s="48"/>
      <c r="B5" s="49"/>
      <c r="C5" s="49"/>
      <c r="D5" s="50"/>
      <c r="E5" s="50"/>
      <c r="F5" s="51"/>
      <c r="G5" s="51"/>
      <c r="H5" s="51"/>
      <c r="I5" s="51"/>
      <c r="J5" s="51"/>
      <c r="K5" s="187">
        <f t="shared" ref="K5:K11" si="0">IF(SUM(F5:J5)&gt;0,IF(D5&gt;0,(F5*E5)+(G5*E5)+(I5*D5*E5)+(J5*D5*E5)+(H5*E5),"# Days Missing"),0)</f>
        <v>0</v>
      </c>
      <c r="L5" s="53"/>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row>
    <row r="6" spans="1:98" x14ac:dyDescent="0.25">
      <c r="A6" s="48"/>
      <c r="B6" s="49"/>
      <c r="C6" s="49"/>
      <c r="D6" s="50"/>
      <c r="E6" s="50"/>
      <c r="F6" s="51"/>
      <c r="G6" s="51"/>
      <c r="H6" s="51"/>
      <c r="I6" s="51"/>
      <c r="J6" s="51"/>
      <c r="K6" s="187">
        <f t="shared" si="0"/>
        <v>0</v>
      </c>
      <c r="L6" s="53"/>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row>
    <row r="7" spans="1:98" x14ac:dyDescent="0.25">
      <c r="A7" s="48"/>
      <c r="B7" s="49"/>
      <c r="C7" s="49"/>
      <c r="D7" s="50"/>
      <c r="E7" s="50"/>
      <c r="F7" s="51"/>
      <c r="G7" s="51"/>
      <c r="H7" s="51"/>
      <c r="I7" s="51"/>
      <c r="J7" s="51"/>
      <c r="K7" s="187">
        <f t="shared" si="0"/>
        <v>0</v>
      </c>
      <c r="L7" s="53"/>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row>
    <row r="8" spans="1:98" x14ac:dyDescent="0.25">
      <c r="A8" s="48"/>
      <c r="B8" s="49"/>
      <c r="C8" s="49"/>
      <c r="D8" s="50"/>
      <c r="E8" s="50"/>
      <c r="F8" s="51"/>
      <c r="G8" s="51"/>
      <c r="H8" s="51"/>
      <c r="I8" s="51"/>
      <c r="J8" s="51"/>
      <c r="K8" s="187">
        <f t="shared" si="0"/>
        <v>0</v>
      </c>
      <c r="L8" s="53"/>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row>
    <row r="9" spans="1:98" x14ac:dyDescent="0.25">
      <c r="A9" s="48"/>
      <c r="B9" s="49"/>
      <c r="C9" s="49"/>
      <c r="D9" s="50"/>
      <c r="E9" s="50"/>
      <c r="F9" s="51"/>
      <c r="G9" s="51"/>
      <c r="H9" s="51"/>
      <c r="I9" s="51"/>
      <c r="J9" s="51"/>
      <c r="K9" s="187">
        <f t="shared" si="0"/>
        <v>0</v>
      </c>
      <c r="L9" s="53"/>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row>
    <row r="10" spans="1:98" x14ac:dyDescent="0.25">
      <c r="A10" s="48"/>
      <c r="B10" s="49"/>
      <c r="C10" s="49"/>
      <c r="D10" s="50"/>
      <c r="E10" s="50"/>
      <c r="F10" s="51"/>
      <c r="G10" s="51"/>
      <c r="H10" s="51"/>
      <c r="I10" s="51"/>
      <c r="J10" s="51"/>
      <c r="K10" s="187">
        <f t="shared" si="0"/>
        <v>0</v>
      </c>
      <c r="L10" s="53"/>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row>
    <row r="11" spans="1:98" ht="13.8" thickBot="1" x14ac:dyDescent="0.3">
      <c r="A11" s="54"/>
      <c r="B11" s="55"/>
      <c r="C11" s="55"/>
      <c r="D11" s="56"/>
      <c r="E11" s="56"/>
      <c r="F11" s="57"/>
      <c r="G11" s="57"/>
      <c r="H11" s="57"/>
      <c r="I11" s="57"/>
      <c r="J11" s="57"/>
      <c r="K11" s="188">
        <f t="shared" si="0"/>
        <v>0</v>
      </c>
      <c r="L11" s="58"/>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row>
    <row r="12" spans="1:98" ht="20.25" customHeight="1" thickTop="1" thickBot="1" x14ac:dyDescent="0.3">
      <c r="A12" s="59" t="s">
        <v>45</v>
      </c>
      <c r="B12" s="60"/>
      <c r="C12" s="60"/>
      <c r="D12" s="61"/>
      <c r="E12" s="61"/>
      <c r="F12" s="62">
        <f>SUM(F4*$E4)+(F5*$E5)+(F6*$E6)+(F7*$E7)+(F8*$E8)+(F9*$E9)+(F10*$E10)+(F11*$E11)</f>
        <v>0</v>
      </c>
      <c r="G12" s="62">
        <f>SUM(G4*$E4)+(G5*$E5)+(G6*$E6)+(G7*$E7)+(G8*$E8)+(G9*$E9)+(G10*$E10)+(G11*$E11)</f>
        <v>0</v>
      </c>
      <c r="H12" s="62">
        <f>SUM(H4*$E4)+(H5*$E5)+(H6*$E6)+(H7*$E7)+(H8*$E8)+(H9*$E9)+(H10*$E10)+(H11*$E11)</f>
        <v>0</v>
      </c>
      <c r="I12" s="62">
        <f>SUM(I4*$D4*$E4)+(I5*$D5*$E5)+(I6*$D6*$E6)+(I7*$D7*$E7)+(I8*$D8*$E8)+(I9*$D9*$E9)+(I10*$D10*$E10)+(I11*$D11*$E11)</f>
        <v>0</v>
      </c>
      <c r="J12" s="62">
        <f>SUM(J4*$E4*$D4)+(J5*$E5*$D5)+(J6*$E6*$D6)+(J7*$E7*$D7)+(J8*$E8*$D8)+(J9*$E9*$D9)+(J10*$E10*$D10)+(J11*$E11*$D11)</f>
        <v>3700</v>
      </c>
      <c r="K12" s="189">
        <f>IF(COUNT(K4:K11)&lt;COUNTA(K4:K11),"# Days Missing",SUM(K4:K11))</f>
        <v>3700</v>
      </c>
      <c r="L12" s="63"/>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row>
    <row r="13" spans="1:98" ht="19.8" thickBot="1" x14ac:dyDescent="0.3">
      <c r="A13" s="42" t="s">
        <v>46</v>
      </c>
      <c r="B13" s="43"/>
      <c r="C13" s="43"/>
      <c r="D13" s="44"/>
      <c r="E13" s="44"/>
      <c r="F13" s="45" t="s">
        <v>88</v>
      </c>
      <c r="G13" s="45" t="s">
        <v>90</v>
      </c>
      <c r="H13" s="45" t="s">
        <v>90</v>
      </c>
      <c r="I13" s="45" t="s">
        <v>90</v>
      </c>
      <c r="J13" s="45" t="s">
        <v>90</v>
      </c>
      <c r="K13" s="46"/>
      <c r="L13" s="47"/>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row>
    <row r="14" spans="1:98" ht="13.8" thickTop="1" x14ac:dyDescent="0.25">
      <c r="A14" s="48"/>
      <c r="B14" s="64" t="s">
        <v>65</v>
      </c>
      <c r="C14" s="64" t="s">
        <v>66</v>
      </c>
      <c r="D14" s="65">
        <v>1</v>
      </c>
      <c r="E14" s="65">
        <v>1</v>
      </c>
      <c r="F14" s="51">
        <v>4350</v>
      </c>
      <c r="G14" s="51">
        <v>0</v>
      </c>
      <c r="H14" s="51">
        <v>0</v>
      </c>
      <c r="I14" s="51">
        <v>0</v>
      </c>
      <c r="J14" s="51">
        <v>0</v>
      </c>
      <c r="K14" s="187">
        <f>IF(SUM(F14:J14)&gt;0,IF(D14&gt;0,(F14*E14)+(G14*E14)+(I14*D14*E14)+(J14*D14*E14)+(H14*E14),"# Days Missing"),0)</f>
        <v>4350</v>
      </c>
      <c r="L14" s="53"/>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row>
    <row r="15" spans="1:98" x14ac:dyDescent="0.25">
      <c r="A15" s="48"/>
      <c r="B15" s="64"/>
      <c r="C15" s="64"/>
      <c r="D15" s="65"/>
      <c r="E15" s="65"/>
      <c r="F15" s="51"/>
      <c r="G15" s="51"/>
      <c r="H15" s="51"/>
      <c r="I15" s="51"/>
      <c r="J15" s="51"/>
      <c r="K15" s="187">
        <f t="shared" ref="K15:K17" si="1">IF(SUM(F15:J15)&gt;0,IF(D15&gt;0,(F15*E15)+(G15*E15)+(I15*D15*E15)+(J15*D15*E15)+(H15*E15),"# Days Missing"),0)</f>
        <v>0</v>
      </c>
      <c r="L15" s="53"/>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row>
    <row r="16" spans="1:98" x14ac:dyDescent="0.25">
      <c r="A16" s="48"/>
      <c r="B16" s="64"/>
      <c r="C16" s="64"/>
      <c r="D16" s="65"/>
      <c r="E16" s="65"/>
      <c r="F16" s="51"/>
      <c r="G16" s="51"/>
      <c r="H16" s="51"/>
      <c r="I16" s="51"/>
      <c r="J16" s="51"/>
      <c r="K16" s="187">
        <f t="shared" si="1"/>
        <v>0</v>
      </c>
      <c r="L16" s="53"/>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row>
    <row r="17" spans="1:98" ht="13.8" thickBot="1" x14ac:dyDescent="0.3">
      <c r="A17" s="54"/>
      <c r="B17" s="55"/>
      <c r="C17" s="55"/>
      <c r="D17" s="56"/>
      <c r="E17" s="56"/>
      <c r="F17" s="57"/>
      <c r="G17" s="57"/>
      <c r="H17" s="57"/>
      <c r="I17" s="57"/>
      <c r="J17" s="57"/>
      <c r="K17" s="188">
        <f t="shared" si="1"/>
        <v>0</v>
      </c>
      <c r="L17" s="58"/>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row>
    <row r="18" spans="1:98" ht="14.4" thickTop="1" thickBot="1" x14ac:dyDescent="0.3">
      <c r="A18" s="66" t="s">
        <v>47</v>
      </c>
      <c r="B18" s="67"/>
      <c r="C18" s="67"/>
      <c r="D18" s="68"/>
      <c r="E18" s="68"/>
      <c r="F18" s="69">
        <f>SUM(F14*$E14)+(F15*$E15)+(F16*$E16)+(F17*$E17)</f>
        <v>4350</v>
      </c>
      <c r="G18" s="69">
        <f>SUM(G14*$E14)+(G15*$E15)+(G16*$E16)+(G17*$E17)</f>
        <v>0</v>
      </c>
      <c r="H18" s="69">
        <f>SUM(H14*$E14)+(H15*$E15)+(H16*$E16)+(H17*$E17)</f>
        <v>0</v>
      </c>
      <c r="I18" s="69">
        <f>(I14*$D14*$E14)+(I15*$D15*$E15)+(I16*$D16*$E16)+(I17*$D17*$E17)</f>
        <v>0</v>
      </c>
      <c r="J18" s="69">
        <f>(J14*$D14*$E14)+(J15*$D15*$E15)+(J16*$D16*$E16)+(J17*$D17*$E17)</f>
        <v>0</v>
      </c>
      <c r="K18" s="190">
        <f>IF(COUNT(K14:K17)&lt;COUNTA(K14:K17),"# Days Missing",SUM(K14:K17))</f>
        <v>4350</v>
      </c>
      <c r="L18" s="7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row>
    <row r="19" spans="1:98" ht="18.75" customHeight="1" x14ac:dyDescent="0.25">
      <c r="A19" s="193" t="s">
        <v>48</v>
      </c>
      <c r="B19" s="194"/>
      <c r="C19" s="194"/>
      <c r="D19" s="195"/>
      <c r="E19" s="195"/>
      <c r="F19" s="191">
        <f>F12+F18</f>
        <v>4350</v>
      </c>
      <c r="G19" s="191">
        <f>G12+G18</f>
        <v>0</v>
      </c>
      <c r="H19" s="191">
        <f>H12+H18</f>
        <v>0</v>
      </c>
      <c r="I19" s="191">
        <f>I12+I18</f>
        <v>0</v>
      </c>
      <c r="J19" s="191">
        <f>J12+J18</f>
        <v>3700</v>
      </c>
      <c r="K19" s="191">
        <f>IF(ISERR(K12+K18),"# Days Missing",K12+K18)</f>
        <v>8050</v>
      </c>
      <c r="L19" s="192"/>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row>
    <row r="20" spans="1:98" ht="30" customHeight="1" x14ac:dyDescent="0.25">
      <c r="A20" s="253" t="s">
        <v>55</v>
      </c>
      <c r="B20" s="254"/>
      <c r="C20" s="254"/>
      <c r="D20" s="254"/>
      <c r="E20" s="254"/>
      <c r="F20" s="254"/>
      <c r="G20" s="254"/>
      <c r="H20" s="254"/>
      <c r="I20" s="254"/>
      <c r="J20" s="254"/>
      <c r="K20" s="254"/>
      <c r="L20" s="255"/>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row>
    <row r="21" spans="1:98" ht="44.25" customHeight="1" x14ac:dyDescent="0.25">
      <c r="A21" s="179" t="s">
        <v>53</v>
      </c>
      <c r="B21" s="180" t="s">
        <v>41</v>
      </c>
      <c r="C21" s="180" t="s">
        <v>67</v>
      </c>
      <c r="D21" s="181" t="s">
        <v>42</v>
      </c>
      <c r="E21" s="182" t="s">
        <v>43</v>
      </c>
      <c r="F21" s="183" t="s">
        <v>91</v>
      </c>
      <c r="G21" s="183" t="s">
        <v>92</v>
      </c>
      <c r="H21" s="184" t="s">
        <v>84</v>
      </c>
      <c r="I21" s="183" t="s">
        <v>85</v>
      </c>
      <c r="J21" s="185" t="s">
        <v>86</v>
      </c>
      <c r="K21" s="185" t="s">
        <v>32</v>
      </c>
      <c r="L21" s="186" t="s">
        <v>87</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row>
    <row r="22" spans="1:98" ht="20.25" customHeight="1" thickBot="1" x14ac:dyDescent="0.3">
      <c r="A22" s="42" t="s">
        <v>44</v>
      </c>
      <c r="B22" s="43"/>
      <c r="C22" s="43"/>
      <c r="D22" s="44"/>
      <c r="E22" s="44"/>
      <c r="F22" s="45" t="s">
        <v>88</v>
      </c>
      <c r="G22" s="45" t="s">
        <v>89</v>
      </c>
      <c r="H22" s="45" t="s">
        <v>89</v>
      </c>
      <c r="I22" s="45" t="s">
        <v>89</v>
      </c>
      <c r="J22" s="45" t="s">
        <v>89</v>
      </c>
      <c r="K22" s="46"/>
      <c r="L22" s="47"/>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row>
    <row r="23" spans="1:98" ht="13.8" thickTop="1" x14ac:dyDescent="0.25">
      <c r="A23" s="48"/>
      <c r="B23" s="49" t="s">
        <v>65</v>
      </c>
      <c r="C23" s="49" t="s">
        <v>66</v>
      </c>
      <c r="D23" s="50"/>
      <c r="E23" s="50"/>
      <c r="F23" s="51">
        <v>0</v>
      </c>
      <c r="G23" s="51">
        <v>0</v>
      </c>
      <c r="H23" s="51">
        <v>0</v>
      </c>
      <c r="I23" s="51">
        <v>0</v>
      </c>
      <c r="J23" s="51">
        <v>0</v>
      </c>
      <c r="K23" s="187">
        <f>IF(SUM(F23:J23)&gt;0,IF(D23&gt;0,(F23*E23)+(G23*E23)+(I23*D23*E23)+(J23*D23*E23)+(H23*E23),"# Days Missing"),0)</f>
        <v>0</v>
      </c>
      <c r="L23" s="52"/>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row>
    <row r="24" spans="1:98" x14ac:dyDescent="0.25">
      <c r="A24" s="48"/>
      <c r="B24" s="49"/>
      <c r="C24" s="49"/>
      <c r="D24" s="50"/>
      <c r="E24" s="50"/>
      <c r="F24" s="51"/>
      <c r="G24" s="51"/>
      <c r="H24" s="51"/>
      <c r="I24" s="51"/>
      <c r="J24" s="51"/>
      <c r="K24" s="187">
        <f t="shared" ref="K24:K29" si="2">IF(SUM(F24:J24)&gt;0,IF(D24&gt;0,(F24*E24)+(G24*E24)+(I24*D24*E24)+(J24*D24*E24)+(H24*E24),"# Days Missing"),0)</f>
        <v>0</v>
      </c>
      <c r="L24" s="52"/>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row>
    <row r="25" spans="1:98" x14ac:dyDescent="0.25">
      <c r="A25" s="48"/>
      <c r="B25" s="49"/>
      <c r="C25" s="49"/>
      <c r="D25" s="50"/>
      <c r="E25" s="50"/>
      <c r="F25" s="51"/>
      <c r="G25" s="51"/>
      <c r="H25" s="51"/>
      <c r="I25" s="51"/>
      <c r="J25" s="51"/>
      <c r="K25" s="187">
        <f t="shared" si="2"/>
        <v>0</v>
      </c>
      <c r="L25" s="52"/>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row>
    <row r="26" spans="1:98" x14ac:dyDescent="0.25">
      <c r="A26" s="48"/>
      <c r="B26" s="49"/>
      <c r="C26" s="49"/>
      <c r="D26" s="50"/>
      <c r="E26" s="50"/>
      <c r="F26" s="51"/>
      <c r="G26" s="51"/>
      <c r="H26" s="51"/>
      <c r="I26" s="51"/>
      <c r="J26" s="51"/>
      <c r="K26" s="187">
        <f t="shared" si="2"/>
        <v>0</v>
      </c>
      <c r="L26" s="52"/>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row>
    <row r="27" spans="1:98" x14ac:dyDescent="0.25">
      <c r="A27" s="48"/>
      <c r="B27" s="49"/>
      <c r="C27" s="49"/>
      <c r="D27" s="50"/>
      <c r="E27" s="50"/>
      <c r="F27" s="51"/>
      <c r="G27" s="51"/>
      <c r="H27" s="51"/>
      <c r="I27" s="51"/>
      <c r="J27" s="51"/>
      <c r="K27" s="187">
        <f t="shared" si="2"/>
        <v>0</v>
      </c>
      <c r="L27" s="53"/>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row>
    <row r="28" spans="1:98" x14ac:dyDescent="0.25">
      <c r="A28" s="48"/>
      <c r="B28" s="49"/>
      <c r="C28" s="49"/>
      <c r="D28" s="50"/>
      <c r="E28" s="50"/>
      <c r="F28" s="51"/>
      <c r="G28" s="51"/>
      <c r="H28" s="51"/>
      <c r="I28" s="51"/>
      <c r="J28" s="51"/>
      <c r="K28" s="187">
        <f t="shared" si="2"/>
        <v>0</v>
      </c>
      <c r="L28" s="53"/>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row>
    <row r="29" spans="1:98" ht="13.8" thickBot="1" x14ac:dyDescent="0.3">
      <c r="A29" s="54"/>
      <c r="B29" s="55"/>
      <c r="C29" s="55"/>
      <c r="D29" s="56"/>
      <c r="E29" s="56"/>
      <c r="F29" s="57"/>
      <c r="G29" s="57"/>
      <c r="H29" s="57"/>
      <c r="I29" s="57"/>
      <c r="J29" s="57"/>
      <c r="K29" s="188">
        <f t="shared" si="2"/>
        <v>0</v>
      </c>
      <c r="L29" s="58"/>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row>
    <row r="30" spans="1:98" ht="20.25" customHeight="1" thickTop="1" thickBot="1" x14ac:dyDescent="0.3">
      <c r="A30" s="59" t="s">
        <v>45</v>
      </c>
      <c r="B30" s="60"/>
      <c r="C30" s="60"/>
      <c r="D30" s="61"/>
      <c r="E30" s="61"/>
      <c r="F30" s="62">
        <f>SUM(F23*$E23)+(F24*$E24)+(F25*$E25)+(F26*$E26)+(F27*$E27)+(F28*$E28)+(F29*$E29)</f>
        <v>0</v>
      </c>
      <c r="G30" s="62">
        <f>SUM(G23*$E23)+(G24*$E24)+(G25*$E25)+(G26*$E26)+(G27*$E27)+(G28*$E28)+(G29*$E29)</f>
        <v>0</v>
      </c>
      <c r="H30" s="62">
        <f>SUM(H23*$E23)+(H24*$E24)+(H25*$E25)+(H26*$E26)+(H27*$E27)+(H28*$E28)+(H29*$E29)</f>
        <v>0</v>
      </c>
      <c r="I30" s="62">
        <f>SUM(I23*$D23*$E23)+(I24*$D24*$E24)+(I25*$D25*$E25)+(I26*$D26*$E26)+(I27*$D27*$E27)+(I28*$D28*$E28)+(I29*$D29*$E29)</f>
        <v>0</v>
      </c>
      <c r="J30" s="62">
        <f>SUM(J23*$E23*$D23)+(J24*$E24*$D24)+(J25*$E25*$D25)+(J26*$E26*$D26)+(J27*$E27*$D27)+(J28*$E28*$D28)+(J29*$E29*$D29)</f>
        <v>0</v>
      </c>
      <c r="K30" s="189">
        <f>IF(COUNT(K23:K29)&lt;COUNTA(K23:K29),"# Days Missing",SUM(K22:K29))</f>
        <v>0</v>
      </c>
      <c r="L30" s="63"/>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row>
    <row r="31" spans="1:98" ht="20.25" customHeight="1" thickBot="1" x14ac:dyDescent="0.3">
      <c r="A31" s="42" t="s">
        <v>46</v>
      </c>
      <c r="B31" s="43"/>
      <c r="C31" s="43"/>
      <c r="D31" s="44"/>
      <c r="E31" s="44"/>
      <c r="F31" s="45" t="s">
        <v>88</v>
      </c>
      <c r="G31" s="45" t="s">
        <v>90</v>
      </c>
      <c r="H31" s="45" t="s">
        <v>90</v>
      </c>
      <c r="I31" s="45" t="s">
        <v>90</v>
      </c>
      <c r="J31" s="45" t="s">
        <v>90</v>
      </c>
      <c r="K31" s="46"/>
      <c r="L31" s="47"/>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row>
    <row r="32" spans="1:98" ht="13.8" thickTop="1" x14ac:dyDescent="0.25">
      <c r="A32" s="48"/>
      <c r="B32" s="64" t="s">
        <v>65</v>
      </c>
      <c r="C32" s="64" t="s">
        <v>66</v>
      </c>
      <c r="D32" s="65"/>
      <c r="E32" s="65"/>
      <c r="F32" s="51">
        <v>0</v>
      </c>
      <c r="G32" s="51">
        <v>0</v>
      </c>
      <c r="H32" s="51">
        <v>0</v>
      </c>
      <c r="I32" s="51">
        <v>0</v>
      </c>
      <c r="J32" s="51">
        <v>0</v>
      </c>
      <c r="K32" s="187">
        <f>IF(SUM(F32:J32)&gt;0,IF(D32&gt;0,(F32*E32)+(G32*E32)+(I32*D32*E32)+(J32*D32*E32)+(H32*E32),"# Days Missing"),0)</f>
        <v>0</v>
      </c>
      <c r="L32" s="53"/>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row>
    <row r="33" spans="1:98" x14ac:dyDescent="0.25">
      <c r="A33" s="48"/>
      <c r="B33" s="64"/>
      <c r="C33" s="64"/>
      <c r="D33" s="65"/>
      <c r="E33" s="65"/>
      <c r="F33" s="51"/>
      <c r="G33" s="51"/>
      <c r="H33" s="51"/>
      <c r="I33" s="51"/>
      <c r="J33" s="51"/>
      <c r="K33" s="187">
        <f t="shared" ref="K33:K35" si="3">IF(SUM(F33:J33)&gt;0,IF(D33&gt;0,(F33*E33)+(G33*E33)+(I33*D33*E33)+(J33*D33*E33)+(H33*E33),"# Days Missing"),0)</f>
        <v>0</v>
      </c>
      <c r="L33" s="53"/>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row>
    <row r="34" spans="1:98" x14ac:dyDescent="0.25">
      <c r="A34" s="48"/>
      <c r="B34" s="64"/>
      <c r="C34" s="64"/>
      <c r="D34" s="65"/>
      <c r="E34" s="65"/>
      <c r="F34" s="51"/>
      <c r="G34" s="51"/>
      <c r="H34" s="51"/>
      <c r="I34" s="51"/>
      <c r="J34" s="51"/>
      <c r="K34" s="187">
        <f t="shared" si="3"/>
        <v>0</v>
      </c>
      <c r="L34" s="53"/>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row>
    <row r="35" spans="1:98" ht="13.8" thickBot="1" x14ac:dyDescent="0.3">
      <c r="A35" s="54"/>
      <c r="B35" s="55"/>
      <c r="C35" s="55"/>
      <c r="D35" s="56"/>
      <c r="E35" s="56"/>
      <c r="F35" s="57"/>
      <c r="G35" s="57"/>
      <c r="H35" s="57"/>
      <c r="I35" s="57"/>
      <c r="J35" s="57"/>
      <c r="K35" s="188">
        <f t="shared" si="3"/>
        <v>0</v>
      </c>
      <c r="L35" s="58"/>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row>
    <row r="36" spans="1:98" ht="14.4" thickTop="1" thickBot="1" x14ac:dyDescent="0.3">
      <c r="A36" s="66" t="s">
        <v>47</v>
      </c>
      <c r="B36" s="67"/>
      <c r="C36" s="67"/>
      <c r="D36" s="68"/>
      <c r="E36" s="68"/>
      <c r="F36" s="69">
        <f>SUM(F32*$E32)+(F33*$E33)+(F34*$E34)+(F35*$E35)</f>
        <v>0</v>
      </c>
      <c r="G36" s="69">
        <f>SUM(G32*$E32)+(G33*$E33)+(G34*$E34)+(G35*$E35)</f>
        <v>0</v>
      </c>
      <c r="H36" s="69">
        <f>SUM(H32*$E32)+(H33*$E33)+(H34*$E34)+(H35*$E35)</f>
        <v>0</v>
      </c>
      <c r="I36" s="69">
        <f>(I32*$D32*$E32)+(I33*$D33*$E33)+(I34*$D34*$E34)+(I35*$D35*$E35)</f>
        <v>0</v>
      </c>
      <c r="J36" s="69">
        <f>(J32*$D32*$E32)+(J33*$D33*$E33)+(J34*$D34*$E34)+(J35*$D35*$E35)</f>
        <v>0</v>
      </c>
      <c r="K36" s="190">
        <f>IF(COUNT(K32:K35)&lt;COUNTA(K32:K35),"# Days Missing",SUM(K32:K35))</f>
        <v>0</v>
      </c>
      <c r="L36" s="71"/>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row>
    <row r="37" spans="1:98" ht="18.75" customHeight="1" x14ac:dyDescent="0.25">
      <c r="A37" s="193" t="s">
        <v>49</v>
      </c>
      <c r="B37" s="194"/>
      <c r="C37" s="194"/>
      <c r="D37" s="195"/>
      <c r="E37" s="195"/>
      <c r="F37" s="191">
        <f>F30+F36</f>
        <v>0</v>
      </c>
      <c r="G37" s="191">
        <f t="shared" ref="G37:J37" si="4">G30+G36</f>
        <v>0</v>
      </c>
      <c r="H37" s="191">
        <f t="shared" si="4"/>
        <v>0</v>
      </c>
      <c r="I37" s="191">
        <f t="shared" si="4"/>
        <v>0</v>
      </c>
      <c r="J37" s="191">
        <f t="shared" si="4"/>
        <v>0</v>
      </c>
      <c r="K37" s="191">
        <f>IF(ISERR(K30+K36),"# Days Missing",K30+K36)</f>
        <v>0</v>
      </c>
      <c r="L37" s="196"/>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row>
    <row r="38" spans="1:98" ht="30" customHeight="1" x14ac:dyDescent="0.25">
      <c r="A38" s="253" t="s">
        <v>56</v>
      </c>
      <c r="B38" s="254"/>
      <c r="C38" s="254"/>
      <c r="D38" s="254"/>
      <c r="E38" s="254"/>
      <c r="F38" s="254"/>
      <c r="G38" s="254"/>
      <c r="H38" s="254"/>
      <c r="I38" s="254"/>
      <c r="J38" s="254"/>
      <c r="K38" s="254"/>
      <c r="L38" s="255"/>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row>
    <row r="39" spans="1:98" ht="44.1" customHeight="1" x14ac:dyDescent="0.25">
      <c r="A39" s="179" t="s">
        <v>53</v>
      </c>
      <c r="B39" s="180" t="s">
        <v>41</v>
      </c>
      <c r="C39" s="180" t="s">
        <v>67</v>
      </c>
      <c r="D39" s="181" t="s">
        <v>42</v>
      </c>
      <c r="E39" s="182" t="s">
        <v>43</v>
      </c>
      <c r="F39" s="183" t="s">
        <v>91</v>
      </c>
      <c r="G39" s="183" t="s">
        <v>92</v>
      </c>
      <c r="H39" s="184" t="s">
        <v>84</v>
      </c>
      <c r="I39" s="183" t="s">
        <v>85</v>
      </c>
      <c r="J39" s="185" t="s">
        <v>86</v>
      </c>
      <c r="K39" s="185" t="s">
        <v>32</v>
      </c>
      <c r="L39" s="186" t="s">
        <v>87</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row>
    <row r="40" spans="1:98" ht="20.25" customHeight="1" thickBot="1" x14ac:dyDescent="0.3">
      <c r="A40" s="42" t="s">
        <v>44</v>
      </c>
      <c r="B40" s="43"/>
      <c r="C40" s="43"/>
      <c r="D40" s="44"/>
      <c r="E40" s="44"/>
      <c r="F40" s="45" t="s">
        <v>88</v>
      </c>
      <c r="G40" s="45" t="s">
        <v>89</v>
      </c>
      <c r="H40" s="45" t="s">
        <v>89</v>
      </c>
      <c r="I40" s="45" t="s">
        <v>89</v>
      </c>
      <c r="J40" s="45" t="s">
        <v>89</v>
      </c>
      <c r="K40" s="46"/>
      <c r="L40" s="47"/>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row>
    <row r="41" spans="1:98" ht="13.8" thickTop="1" x14ac:dyDescent="0.25">
      <c r="A41" s="48"/>
      <c r="B41" s="49" t="s">
        <v>65</v>
      </c>
      <c r="C41" s="49" t="s">
        <v>66</v>
      </c>
      <c r="D41" s="50"/>
      <c r="E41" s="50"/>
      <c r="F41" s="51">
        <v>0</v>
      </c>
      <c r="G41" s="51">
        <v>0</v>
      </c>
      <c r="H41" s="51">
        <v>0</v>
      </c>
      <c r="I41" s="51">
        <v>0</v>
      </c>
      <c r="J41" s="51">
        <v>0</v>
      </c>
      <c r="K41" s="187">
        <f t="shared" ref="K41:K47" si="5">IF(SUM(F41:J41)&gt;0,IF(D41&gt;0,(F41*E41)+(G41*E41)+(I41*D41*E41)+(J41*D41*E41)+(H41*E41),"# Days Missing"),0)</f>
        <v>0</v>
      </c>
      <c r="L41" s="52"/>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row>
    <row r="42" spans="1:98" x14ac:dyDescent="0.25">
      <c r="A42" s="48"/>
      <c r="B42" s="49"/>
      <c r="C42" s="49"/>
      <c r="D42" s="50"/>
      <c r="E42" s="50"/>
      <c r="F42" s="51"/>
      <c r="G42" s="51"/>
      <c r="H42" s="51"/>
      <c r="I42" s="51"/>
      <c r="J42" s="51"/>
      <c r="K42" s="187">
        <f t="shared" si="5"/>
        <v>0</v>
      </c>
      <c r="L42" s="52"/>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row>
    <row r="43" spans="1:98" x14ac:dyDescent="0.25">
      <c r="A43" s="48"/>
      <c r="B43" s="49"/>
      <c r="C43" s="49"/>
      <c r="D43" s="50"/>
      <c r="E43" s="50"/>
      <c r="F43" s="51"/>
      <c r="G43" s="51"/>
      <c r="H43" s="51"/>
      <c r="I43" s="51"/>
      <c r="J43" s="51"/>
      <c r="K43" s="187">
        <f t="shared" si="5"/>
        <v>0</v>
      </c>
      <c r="L43" s="52"/>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row>
    <row r="44" spans="1:98" x14ac:dyDescent="0.25">
      <c r="A44" s="48"/>
      <c r="B44" s="49"/>
      <c r="C44" s="49"/>
      <c r="D44" s="50"/>
      <c r="E44" s="50"/>
      <c r="F44" s="51"/>
      <c r="G44" s="51"/>
      <c r="H44" s="51"/>
      <c r="I44" s="51"/>
      <c r="J44" s="51"/>
      <c r="K44" s="187">
        <f t="shared" si="5"/>
        <v>0</v>
      </c>
      <c r="L44" s="52"/>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row>
    <row r="45" spans="1:98" x14ac:dyDescent="0.25">
      <c r="A45" s="48"/>
      <c r="B45" s="49"/>
      <c r="C45" s="49"/>
      <c r="D45" s="50"/>
      <c r="E45" s="50"/>
      <c r="F45" s="51"/>
      <c r="G45" s="51"/>
      <c r="H45" s="51"/>
      <c r="I45" s="51"/>
      <c r="J45" s="51"/>
      <c r="K45" s="187">
        <f t="shared" si="5"/>
        <v>0</v>
      </c>
      <c r="L45" s="53"/>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row>
    <row r="46" spans="1:98" x14ac:dyDescent="0.25">
      <c r="A46" s="48"/>
      <c r="B46" s="49"/>
      <c r="C46" s="49"/>
      <c r="D46" s="50"/>
      <c r="E46" s="50"/>
      <c r="F46" s="51"/>
      <c r="G46" s="51"/>
      <c r="H46" s="51"/>
      <c r="I46" s="51"/>
      <c r="J46" s="51"/>
      <c r="K46" s="187">
        <f t="shared" si="5"/>
        <v>0</v>
      </c>
      <c r="L46" s="53"/>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row>
    <row r="47" spans="1:98" ht="13.8" thickBot="1" x14ac:dyDescent="0.3">
      <c r="A47" s="54"/>
      <c r="B47" s="55"/>
      <c r="C47" s="55"/>
      <c r="D47" s="56"/>
      <c r="E47" s="56"/>
      <c r="F47" s="57"/>
      <c r="G47" s="57"/>
      <c r="H47" s="57"/>
      <c r="I47" s="57"/>
      <c r="J47" s="57"/>
      <c r="K47" s="188">
        <f t="shared" si="5"/>
        <v>0</v>
      </c>
      <c r="L47" s="58"/>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row>
    <row r="48" spans="1:98" ht="20.25" customHeight="1" thickTop="1" thickBot="1" x14ac:dyDescent="0.3">
      <c r="A48" s="59" t="s">
        <v>45</v>
      </c>
      <c r="B48" s="60"/>
      <c r="C48" s="60"/>
      <c r="D48" s="61"/>
      <c r="E48" s="61"/>
      <c r="F48" s="62">
        <f>SUM(F41*$E41)+(F42*$E42)+(F43*$E43)+(F44*$E44)+(F45*$E45)+(F46*$E46)+(F47*$E47)</f>
        <v>0</v>
      </c>
      <c r="G48" s="62">
        <f>SUM(G41*$E41)+(G42*$E42)+(G43*$E43)+(G44*$E44)+(G45*$E45)+(G46*$E46)+(G47*$E47)</f>
        <v>0</v>
      </c>
      <c r="H48" s="62">
        <f>SUM(H41*$E41)+(H42*$E42)+(H43*$E43)+(H44*$E44)+(H45*$E45)+(H46*$E46)+(H47*$E47)</f>
        <v>0</v>
      </c>
      <c r="I48" s="62">
        <f>SUM(I41*$D41*$E41)+(I42*$D42*$E42)+(I43*$D43*$E43)+(I44*$D44*$E44)+(I45*$D45*$E45)+(I46*$D46*$E46)+(I47*$D47*$E47)</f>
        <v>0</v>
      </c>
      <c r="J48" s="62">
        <f>SUM(J41*$E41*$D41)+(J42*$E42*$D42)+(J43*$E43*$D43)+(J44*$E44*$D44)+(J45*$E45*$D45)+(J46*$E46*$D46)+(J47*$E47*$D47)</f>
        <v>0</v>
      </c>
      <c r="K48" s="189">
        <f>IF(COUNT(K41:K47)&lt;COUNTA(K41:K47),"# Days Missing",SUM(K40:K47))</f>
        <v>0</v>
      </c>
      <c r="L48" s="63"/>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row>
    <row r="49" spans="1:98" ht="20.25" customHeight="1" thickBot="1" x14ac:dyDescent="0.3">
      <c r="A49" s="42" t="s">
        <v>46</v>
      </c>
      <c r="B49" s="43"/>
      <c r="C49" s="43"/>
      <c r="D49" s="44"/>
      <c r="E49" s="44"/>
      <c r="F49" s="45" t="s">
        <v>88</v>
      </c>
      <c r="G49" s="45" t="s">
        <v>90</v>
      </c>
      <c r="H49" s="45" t="s">
        <v>90</v>
      </c>
      <c r="I49" s="45" t="s">
        <v>90</v>
      </c>
      <c r="J49" s="45" t="s">
        <v>90</v>
      </c>
      <c r="K49" s="46"/>
      <c r="L49" s="47"/>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row>
    <row r="50" spans="1:98" ht="13.8" thickTop="1" x14ac:dyDescent="0.25">
      <c r="A50" s="48"/>
      <c r="B50" s="64" t="s">
        <v>65</v>
      </c>
      <c r="C50" s="64" t="s">
        <v>66</v>
      </c>
      <c r="D50" s="65">
        <v>1</v>
      </c>
      <c r="E50" s="65">
        <v>1</v>
      </c>
      <c r="F50" s="51">
        <v>0</v>
      </c>
      <c r="G50" s="51">
        <v>4350</v>
      </c>
      <c r="H50" s="51">
        <v>0</v>
      </c>
      <c r="I50" s="51">
        <v>0</v>
      </c>
      <c r="J50" s="51">
        <v>0</v>
      </c>
      <c r="K50" s="187">
        <f t="shared" ref="K50:K53" si="6">IF(SUM(F50:J50)&gt;0,IF(D50&gt;0,(F50*E50)+(G50*E50)+(I50*D50*E50)+(J50*D50*E50)+(H50*E50),"# Days Missing"),0)</f>
        <v>4350</v>
      </c>
      <c r="L50" s="53"/>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row>
    <row r="51" spans="1:98" x14ac:dyDescent="0.25">
      <c r="A51" s="48"/>
      <c r="B51" s="64"/>
      <c r="C51" s="64"/>
      <c r="D51" s="65"/>
      <c r="E51" s="65"/>
      <c r="F51" s="51"/>
      <c r="G51" s="51"/>
      <c r="H51" s="51"/>
      <c r="I51" s="51"/>
      <c r="J51" s="51"/>
      <c r="K51" s="187">
        <f t="shared" si="6"/>
        <v>0</v>
      </c>
      <c r="L51" s="53"/>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row>
    <row r="52" spans="1:98" x14ac:dyDescent="0.25">
      <c r="A52" s="48"/>
      <c r="B52" s="64"/>
      <c r="C52" s="64"/>
      <c r="D52" s="65"/>
      <c r="E52" s="65"/>
      <c r="F52" s="51"/>
      <c r="G52" s="51"/>
      <c r="H52" s="51"/>
      <c r="I52" s="51"/>
      <c r="J52" s="51"/>
      <c r="K52" s="187">
        <f t="shared" si="6"/>
        <v>0</v>
      </c>
      <c r="L52" s="53"/>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row>
    <row r="53" spans="1:98" ht="13.8" thickBot="1" x14ac:dyDescent="0.3">
      <c r="A53" s="54"/>
      <c r="B53" s="55"/>
      <c r="C53" s="55"/>
      <c r="D53" s="56"/>
      <c r="E53" s="56"/>
      <c r="F53" s="57"/>
      <c r="G53" s="57"/>
      <c r="H53" s="57"/>
      <c r="I53" s="57"/>
      <c r="J53" s="57"/>
      <c r="K53" s="188">
        <f t="shared" si="6"/>
        <v>0</v>
      </c>
      <c r="L53" s="58"/>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row>
    <row r="54" spans="1:98" ht="14.4" thickTop="1" thickBot="1" x14ac:dyDescent="0.3">
      <c r="A54" s="66" t="s">
        <v>47</v>
      </c>
      <c r="B54" s="72"/>
      <c r="C54" s="72"/>
      <c r="D54" s="68"/>
      <c r="E54" s="68"/>
      <c r="F54" s="69">
        <f>SUM(F50*$E50)+(F51*$E51)+(F52*$E52)+(F53*$E53)</f>
        <v>0</v>
      </c>
      <c r="G54" s="69">
        <f>SUM(G50*$E50)+(G51*$E51)+(G52*$E52)+(G53*$E53)</f>
        <v>4350</v>
      </c>
      <c r="H54" s="69">
        <f>SUM(H50*$E50)+(H51*$E51)+(H52*$E52)+(H53*$E53)</f>
        <v>0</v>
      </c>
      <c r="I54" s="69">
        <f>(I50*$D50*$E50)+(I51*$D51*$E51)+(I52*$D52*$E52)+(I53*$D53*$E53)</f>
        <v>0</v>
      </c>
      <c r="J54" s="69">
        <f>(J50*$D50*$E50)+(J51*$D51*$E51)+(J52*$D52*$E52)+(J53*$D53*$E53)</f>
        <v>0</v>
      </c>
      <c r="K54" s="190">
        <f>IF(COUNT(K50:K53)&lt;COUNTA(K50:K53),"# Days Missing",SUM(K50:K53))</f>
        <v>4350</v>
      </c>
      <c r="L54" s="71"/>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row>
    <row r="55" spans="1:98" ht="18.75" customHeight="1" thickBot="1" x14ac:dyDescent="0.3">
      <c r="A55" s="193" t="s">
        <v>50</v>
      </c>
      <c r="B55" s="194"/>
      <c r="C55" s="194"/>
      <c r="D55" s="195"/>
      <c r="E55" s="195"/>
      <c r="F55" s="191">
        <f>F48+F54</f>
        <v>0</v>
      </c>
      <c r="G55" s="191">
        <f t="shared" ref="G55:J55" si="7">G48+G54</f>
        <v>4350</v>
      </c>
      <c r="H55" s="191">
        <f t="shared" si="7"/>
        <v>0</v>
      </c>
      <c r="I55" s="191">
        <f t="shared" si="7"/>
        <v>0</v>
      </c>
      <c r="J55" s="191">
        <f t="shared" si="7"/>
        <v>0</v>
      </c>
      <c r="K55" s="191">
        <f>IF(ISERR(K48+K54),"# Days Missing",K48+K54)</f>
        <v>4350</v>
      </c>
      <c r="L55" s="196"/>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row>
    <row r="56" spans="1:98" ht="41.25" customHeight="1" thickTop="1" thickBot="1" x14ac:dyDescent="0.3">
      <c r="A56" s="73" t="s">
        <v>93</v>
      </c>
      <c r="B56" s="74"/>
      <c r="C56" s="74"/>
      <c r="D56" s="75"/>
      <c r="E56" s="75"/>
      <c r="F56" s="76">
        <f>F19+F37+F55</f>
        <v>4350</v>
      </c>
      <c r="G56" s="76">
        <f>G19+G37+G55</f>
        <v>4350</v>
      </c>
      <c r="H56" s="76">
        <f>H19+H37+H55</f>
        <v>0</v>
      </c>
      <c r="I56" s="76">
        <f>I19+I37+I55</f>
        <v>0</v>
      </c>
      <c r="J56" s="76">
        <f>J19+J37+J55</f>
        <v>3700</v>
      </c>
      <c r="K56" s="76">
        <f>IF(ISERR(K19+K37+K55),"# Days Missing",K19+K37+K55)</f>
        <v>12400</v>
      </c>
      <c r="L56" s="77"/>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row>
    <row r="57" spans="1:98" ht="14.4" thickTop="1" thickBot="1" x14ac:dyDescent="0.3">
      <c r="A57" s="78"/>
      <c r="B57" s="79"/>
      <c r="C57" s="79"/>
      <c r="D57" s="80"/>
      <c r="E57" s="80"/>
      <c r="F57" s="80"/>
      <c r="G57" s="80"/>
      <c r="H57" s="80"/>
      <c r="I57" s="80"/>
      <c r="J57" s="81"/>
      <c r="K57" s="81"/>
      <c r="L57" s="82"/>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row>
    <row r="58" spans="1:98" ht="16.5" customHeight="1" x14ac:dyDescent="0.25">
      <c r="A58" s="256" t="s">
        <v>51</v>
      </c>
      <c r="B58" s="257"/>
      <c r="C58" s="257"/>
      <c r="D58" s="257"/>
      <c r="E58" s="257"/>
      <c r="F58" s="257"/>
      <c r="G58" s="257"/>
      <c r="H58" s="257"/>
      <c r="I58" s="257"/>
      <c r="J58" s="257"/>
      <c r="K58" s="257"/>
      <c r="L58" s="258"/>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row>
    <row r="59" spans="1:98" x14ac:dyDescent="0.25">
      <c r="A59" s="244" t="s">
        <v>52</v>
      </c>
      <c r="B59" s="245"/>
      <c r="C59" s="245"/>
      <c r="D59" s="245"/>
      <c r="E59" s="245"/>
      <c r="F59" s="245"/>
      <c r="G59" s="245"/>
      <c r="H59" s="245"/>
      <c r="I59" s="245"/>
      <c r="J59" s="245"/>
      <c r="K59" s="245"/>
      <c r="L59" s="246"/>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row>
    <row r="60" spans="1:98" x14ac:dyDescent="0.25">
      <c r="A60" s="244"/>
      <c r="B60" s="245"/>
      <c r="C60" s="245"/>
      <c r="D60" s="245"/>
      <c r="E60" s="245"/>
      <c r="F60" s="245"/>
      <c r="G60" s="245"/>
      <c r="H60" s="245"/>
      <c r="I60" s="245"/>
      <c r="J60" s="245"/>
      <c r="K60" s="245"/>
      <c r="L60" s="246"/>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row>
    <row r="61" spans="1:98" ht="13.8" thickBot="1" x14ac:dyDescent="0.3">
      <c r="A61" s="247"/>
      <c r="B61" s="248"/>
      <c r="C61" s="248"/>
      <c r="D61" s="248"/>
      <c r="E61" s="248"/>
      <c r="F61" s="248"/>
      <c r="G61" s="248"/>
      <c r="H61" s="248"/>
      <c r="I61" s="248"/>
      <c r="J61" s="248"/>
      <c r="K61" s="248"/>
      <c r="L61" s="249"/>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row>
    <row r="62" spans="1:98"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98"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98"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x14ac:dyDescent="0.2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x14ac:dyDescent="0.2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x14ac:dyDescent="0.2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x14ac:dyDescent="0.2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x14ac:dyDescent="0.2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x14ac:dyDescent="0.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x14ac:dyDescent="0.2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x14ac:dyDescent="0.2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x14ac:dyDescent="0.2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x14ac:dyDescent="0.2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x14ac:dyDescent="0.2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x14ac:dyDescent="0.2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x14ac:dyDescent="0.2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x14ac:dyDescent="0.25">
      <c r="M115" s="40"/>
      <c r="N115" s="40"/>
      <c r="O115" s="40"/>
      <c r="P115" s="40"/>
      <c r="Q115" s="40"/>
      <c r="R115" s="40"/>
      <c r="S115" s="40"/>
      <c r="T115" s="40"/>
      <c r="U115" s="40"/>
      <c r="V115" s="40"/>
      <c r="W115" s="40"/>
      <c r="X115" s="40"/>
      <c r="Y115" s="40"/>
      <c r="Z115" s="40"/>
    </row>
    <row r="116" spans="1:26" x14ac:dyDescent="0.25">
      <c r="M116" s="40"/>
      <c r="N116" s="40"/>
      <c r="O116" s="40"/>
      <c r="P116" s="40"/>
      <c r="Q116" s="40"/>
      <c r="R116" s="40"/>
      <c r="S116" s="40"/>
      <c r="T116" s="40"/>
      <c r="U116" s="40"/>
      <c r="V116" s="40"/>
      <c r="W116" s="40"/>
      <c r="X116" s="40"/>
      <c r="Y116" s="40"/>
      <c r="Z116" s="40"/>
    </row>
    <row r="117" spans="1:26" x14ac:dyDescent="0.25">
      <c r="M117" s="40"/>
      <c r="N117" s="40"/>
      <c r="O117" s="40"/>
      <c r="P117" s="40"/>
      <c r="Q117" s="40"/>
      <c r="R117" s="40"/>
      <c r="S117" s="40"/>
      <c r="T117" s="40"/>
      <c r="U117" s="40"/>
      <c r="V117" s="40"/>
      <c r="W117" s="40"/>
      <c r="X117" s="40"/>
      <c r="Y117" s="40"/>
      <c r="Z117" s="40"/>
    </row>
    <row r="118" spans="1:26" x14ac:dyDescent="0.25">
      <c r="M118" s="40"/>
      <c r="N118" s="40"/>
      <c r="O118" s="40"/>
      <c r="P118" s="40"/>
      <c r="Q118" s="40"/>
      <c r="R118" s="40"/>
      <c r="S118" s="40"/>
      <c r="T118" s="40"/>
      <c r="U118" s="40"/>
      <c r="V118" s="40"/>
      <c r="W118" s="40"/>
      <c r="X118" s="40"/>
      <c r="Y118" s="40"/>
      <c r="Z118" s="40"/>
    </row>
    <row r="119" spans="1:26" x14ac:dyDescent="0.25">
      <c r="M119" s="40"/>
      <c r="N119" s="40"/>
      <c r="O119" s="40"/>
      <c r="P119" s="40"/>
      <c r="Q119" s="40"/>
      <c r="R119" s="40"/>
      <c r="S119" s="40"/>
      <c r="T119" s="40"/>
      <c r="U119" s="40"/>
      <c r="V119" s="40"/>
      <c r="W119" s="40"/>
      <c r="X119" s="40"/>
      <c r="Y119" s="40"/>
      <c r="Z119" s="40"/>
    </row>
    <row r="120" spans="1:26" x14ac:dyDescent="0.25">
      <c r="M120" s="40"/>
      <c r="N120" s="40"/>
      <c r="O120" s="40"/>
      <c r="P120" s="40"/>
      <c r="Q120" s="40"/>
      <c r="R120" s="40"/>
      <c r="S120" s="40"/>
      <c r="T120" s="40"/>
      <c r="U120" s="40"/>
      <c r="V120" s="40"/>
      <c r="W120" s="40"/>
      <c r="X120" s="40"/>
      <c r="Y120" s="40"/>
      <c r="Z120" s="40"/>
    </row>
    <row r="121" spans="1:26" x14ac:dyDescent="0.25">
      <c r="M121" s="40"/>
      <c r="N121" s="40"/>
      <c r="O121" s="40"/>
      <c r="P121" s="40"/>
      <c r="Q121" s="40"/>
      <c r="R121" s="40"/>
      <c r="S121" s="40"/>
      <c r="T121" s="40"/>
      <c r="U121" s="40"/>
      <c r="V121" s="40"/>
      <c r="W121" s="40"/>
      <c r="X121" s="40"/>
      <c r="Y121" s="40"/>
      <c r="Z121" s="40"/>
    </row>
    <row r="122" spans="1:26" x14ac:dyDescent="0.25">
      <c r="M122" s="40"/>
      <c r="N122" s="40"/>
      <c r="O122" s="40"/>
      <c r="P122" s="40"/>
      <c r="Q122" s="40"/>
      <c r="R122" s="40"/>
      <c r="S122" s="40"/>
      <c r="T122" s="40"/>
      <c r="U122" s="40"/>
      <c r="V122" s="40"/>
      <c r="W122" s="40"/>
      <c r="X122" s="40"/>
      <c r="Y122" s="40"/>
      <c r="Z122" s="40"/>
    </row>
    <row r="123" spans="1:26" x14ac:dyDescent="0.25">
      <c r="M123" s="40"/>
      <c r="N123" s="40"/>
      <c r="O123" s="40"/>
      <c r="P123" s="40"/>
      <c r="Q123" s="40"/>
      <c r="R123" s="40"/>
      <c r="S123" s="40"/>
      <c r="T123" s="40"/>
      <c r="U123" s="40"/>
      <c r="V123" s="40"/>
      <c r="W123" s="40"/>
      <c r="X123" s="40"/>
      <c r="Y123" s="40"/>
      <c r="Z123" s="40"/>
    </row>
    <row r="124" spans="1:26" x14ac:dyDescent="0.25">
      <c r="M124" s="40"/>
      <c r="N124" s="40"/>
      <c r="O124" s="40"/>
      <c r="P124" s="40"/>
      <c r="Q124" s="40"/>
      <c r="R124" s="40"/>
      <c r="S124" s="40"/>
      <c r="T124" s="40"/>
      <c r="U124" s="40"/>
      <c r="V124" s="40"/>
      <c r="W124" s="40"/>
      <c r="X124" s="40"/>
      <c r="Y124" s="40"/>
      <c r="Z124" s="40"/>
    </row>
    <row r="125" spans="1:26" x14ac:dyDescent="0.25">
      <c r="M125" s="40"/>
      <c r="N125" s="40"/>
      <c r="O125" s="40"/>
      <c r="P125" s="40"/>
      <c r="Q125" s="40"/>
      <c r="R125" s="40"/>
      <c r="S125" s="40"/>
      <c r="T125" s="40"/>
      <c r="U125" s="40"/>
      <c r="V125" s="40"/>
      <c r="W125" s="40"/>
      <c r="X125" s="40"/>
      <c r="Y125" s="40"/>
      <c r="Z125" s="40"/>
    </row>
    <row r="126" spans="1:26" x14ac:dyDescent="0.25">
      <c r="M126" s="40"/>
      <c r="N126" s="40"/>
      <c r="O126" s="40"/>
      <c r="P126" s="40"/>
      <c r="Q126" s="40"/>
      <c r="R126" s="40"/>
      <c r="S126" s="40"/>
      <c r="T126" s="40"/>
      <c r="U126" s="40"/>
      <c r="V126" s="40"/>
      <c r="W126" s="40"/>
      <c r="X126" s="40"/>
      <c r="Y126" s="40"/>
      <c r="Z126" s="40"/>
    </row>
    <row r="127" spans="1:26" x14ac:dyDescent="0.25">
      <c r="M127" s="40"/>
      <c r="N127" s="40"/>
      <c r="O127" s="40"/>
      <c r="P127" s="40"/>
      <c r="Q127" s="40"/>
      <c r="R127" s="40"/>
      <c r="S127" s="40"/>
      <c r="T127" s="40"/>
      <c r="U127" s="40"/>
      <c r="V127" s="40"/>
      <c r="W127" s="40"/>
      <c r="X127" s="40"/>
      <c r="Y127" s="40"/>
      <c r="Z127" s="40"/>
    </row>
    <row r="128" spans="1:26" x14ac:dyDescent="0.25">
      <c r="M128" s="40"/>
      <c r="N128" s="40"/>
      <c r="O128" s="40"/>
      <c r="P128" s="40"/>
      <c r="Q128" s="40"/>
      <c r="R128" s="40"/>
      <c r="S128" s="40"/>
      <c r="T128" s="40"/>
      <c r="U128" s="40"/>
      <c r="V128" s="40"/>
      <c r="W128" s="40"/>
      <c r="X128" s="40"/>
      <c r="Y128" s="40"/>
      <c r="Z128" s="40"/>
    </row>
    <row r="129" spans="13:26" x14ac:dyDescent="0.25">
      <c r="M129" s="40"/>
      <c r="N129" s="40"/>
      <c r="O129" s="40"/>
      <c r="P129" s="40"/>
      <c r="Q129" s="40"/>
      <c r="R129" s="40"/>
      <c r="S129" s="40"/>
      <c r="T129" s="40"/>
      <c r="U129" s="40"/>
      <c r="V129" s="40"/>
      <c r="W129" s="40"/>
      <c r="X129" s="40"/>
      <c r="Y129" s="40"/>
      <c r="Z129" s="40"/>
    </row>
    <row r="130" spans="13:26" x14ac:dyDescent="0.25">
      <c r="M130" s="40"/>
      <c r="N130" s="40"/>
      <c r="O130" s="40"/>
      <c r="P130" s="40"/>
      <c r="Q130" s="40"/>
      <c r="R130" s="40"/>
      <c r="S130" s="40"/>
      <c r="T130" s="40"/>
      <c r="U130" s="40"/>
      <c r="V130" s="40"/>
      <c r="W130" s="40"/>
      <c r="X130" s="40"/>
      <c r="Y130" s="40"/>
      <c r="Z130" s="40"/>
    </row>
    <row r="131" spans="13:26" x14ac:dyDescent="0.25">
      <c r="M131" s="40"/>
      <c r="N131" s="40"/>
      <c r="O131" s="40"/>
      <c r="P131" s="40"/>
      <c r="Q131" s="40"/>
      <c r="R131" s="40"/>
      <c r="S131" s="40"/>
      <c r="T131" s="40"/>
      <c r="U131" s="40"/>
      <c r="V131" s="40"/>
      <c r="W131" s="40"/>
      <c r="X131" s="40"/>
      <c r="Y131" s="40"/>
      <c r="Z131" s="40"/>
    </row>
    <row r="132" spans="13:26" x14ac:dyDescent="0.25">
      <c r="M132" s="40"/>
      <c r="N132" s="40"/>
      <c r="O132" s="40"/>
      <c r="P132" s="40"/>
      <c r="Q132" s="40"/>
      <c r="R132" s="40"/>
      <c r="S132" s="40"/>
      <c r="T132" s="40"/>
      <c r="U132" s="40"/>
      <c r="V132" s="40"/>
      <c r="W132" s="40"/>
      <c r="X132" s="40"/>
      <c r="Y132" s="40"/>
      <c r="Z132" s="40"/>
    </row>
    <row r="133" spans="13:26" x14ac:dyDescent="0.25">
      <c r="M133" s="40"/>
      <c r="N133" s="40"/>
      <c r="O133" s="40"/>
      <c r="P133" s="40"/>
      <c r="Q133" s="40"/>
      <c r="R133" s="40"/>
      <c r="S133" s="40"/>
      <c r="T133" s="40"/>
      <c r="U133" s="40"/>
      <c r="V133" s="40"/>
      <c r="W133" s="40"/>
      <c r="X133" s="40"/>
      <c r="Y133" s="40"/>
      <c r="Z133" s="40"/>
    </row>
    <row r="134" spans="13:26" x14ac:dyDescent="0.25">
      <c r="M134" s="40"/>
      <c r="N134" s="40"/>
      <c r="O134" s="40"/>
      <c r="P134" s="40"/>
      <c r="Q134" s="40"/>
      <c r="R134" s="40"/>
      <c r="S134" s="40"/>
      <c r="T134" s="40"/>
      <c r="U134" s="40"/>
      <c r="V134" s="40"/>
      <c r="W134" s="40"/>
      <c r="X134" s="40"/>
      <c r="Y134" s="40"/>
      <c r="Z134" s="40"/>
    </row>
    <row r="135" spans="13:26" x14ac:dyDescent="0.25">
      <c r="M135" s="40"/>
      <c r="N135" s="40"/>
      <c r="O135" s="40"/>
      <c r="P135" s="40"/>
      <c r="Q135" s="40"/>
      <c r="R135" s="40"/>
      <c r="S135" s="40"/>
      <c r="T135" s="40"/>
      <c r="U135" s="40"/>
      <c r="V135" s="40"/>
      <c r="W135" s="40"/>
      <c r="X135" s="40"/>
      <c r="Y135" s="40"/>
      <c r="Z135" s="40"/>
    </row>
    <row r="136" spans="13:26" x14ac:dyDescent="0.25">
      <c r="M136" s="40"/>
      <c r="N136" s="40"/>
      <c r="O136" s="40"/>
      <c r="P136" s="40"/>
      <c r="Q136" s="40"/>
      <c r="R136" s="40"/>
      <c r="S136" s="40"/>
      <c r="T136" s="40"/>
      <c r="U136" s="40"/>
      <c r="V136" s="40"/>
      <c r="W136" s="40"/>
      <c r="X136" s="40"/>
      <c r="Y136" s="40"/>
      <c r="Z136" s="40"/>
    </row>
    <row r="137" spans="13:26" x14ac:dyDescent="0.25">
      <c r="M137" s="40"/>
      <c r="N137" s="40"/>
      <c r="O137" s="40"/>
      <c r="P137" s="40"/>
      <c r="Q137" s="40"/>
      <c r="R137" s="40"/>
      <c r="S137" s="40"/>
      <c r="T137" s="40"/>
      <c r="U137" s="40"/>
      <c r="V137" s="40"/>
      <c r="W137" s="40"/>
      <c r="X137" s="40"/>
      <c r="Y137" s="40"/>
      <c r="Z137" s="40"/>
    </row>
    <row r="138" spans="13:26" x14ac:dyDescent="0.25">
      <c r="M138" s="40"/>
      <c r="N138" s="40"/>
      <c r="O138" s="40"/>
      <c r="P138" s="40"/>
      <c r="Q138" s="40"/>
      <c r="R138" s="40"/>
      <c r="S138" s="40"/>
      <c r="T138" s="40"/>
      <c r="U138" s="40"/>
      <c r="V138" s="40"/>
      <c r="W138" s="40"/>
      <c r="X138" s="40"/>
      <c r="Y138" s="40"/>
      <c r="Z138" s="40"/>
    </row>
    <row r="139" spans="13:26" x14ac:dyDescent="0.25">
      <c r="M139" s="40"/>
      <c r="N139" s="40"/>
      <c r="O139" s="40"/>
      <c r="P139" s="40"/>
      <c r="Q139" s="40"/>
      <c r="R139" s="40"/>
      <c r="S139" s="40"/>
      <c r="T139" s="40"/>
      <c r="U139" s="40"/>
      <c r="V139" s="40"/>
      <c r="W139" s="40"/>
      <c r="X139" s="40"/>
      <c r="Y139" s="40"/>
      <c r="Z139" s="40"/>
    </row>
    <row r="140" spans="13:26" x14ac:dyDescent="0.25">
      <c r="M140" s="40"/>
      <c r="N140" s="40"/>
      <c r="O140" s="40"/>
      <c r="P140" s="40"/>
      <c r="Q140" s="40"/>
      <c r="R140" s="40"/>
      <c r="S140" s="40"/>
      <c r="T140" s="40"/>
      <c r="U140" s="40"/>
      <c r="V140" s="40"/>
      <c r="W140" s="40"/>
      <c r="X140" s="40"/>
      <c r="Y140" s="40"/>
      <c r="Z140" s="40"/>
    </row>
  </sheetData>
  <sheetProtection algorithmName="SHA-512" hashValue="y1xkWWsjmtih0zaRGmrpmT9w3T/vyzS7Ks1joS89nnZ8IJNYk6ghFGcG5HInqe8wZe0DieivMPoM5upUz2eRmw==" saltValue="rpZPFq5ttXPgGzhLg60ZbQ==" spinCount="100000" sheet="1" formatCells="0"/>
  <mergeCells count="5">
    <mergeCell ref="A59:L61"/>
    <mergeCell ref="A1:L1"/>
    <mergeCell ref="A20:L20"/>
    <mergeCell ref="A38:L38"/>
    <mergeCell ref="A58:L58"/>
  </mergeCells>
  <conditionalFormatting sqref="K4:K12 K56">
    <cfRule type="cellIs" dxfId="7" priority="23" operator="equal">
      <formula>"# DAYS MISSING"</formula>
    </cfRule>
  </conditionalFormatting>
  <conditionalFormatting sqref="K14:K19">
    <cfRule type="cellIs" dxfId="6" priority="9" operator="equal">
      <formula>"# DAYS MISSING"</formula>
    </cfRule>
  </conditionalFormatting>
  <conditionalFormatting sqref="K23:K30">
    <cfRule type="cellIs" dxfId="5" priority="8" operator="equal">
      <formula>"# DAYS MISSING"</formula>
    </cfRule>
  </conditionalFormatting>
  <conditionalFormatting sqref="K32:K37">
    <cfRule type="cellIs" dxfId="4" priority="7" operator="equal">
      <formula>"# DAYS MISSING"</formula>
    </cfRule>
  </conditionalFormatting>
  <conditionalFormatting sqref="K41:K48">
    <cfRule type="cellIs" dxfId="3" priority="6" operator="equal">
      <formula>"# DAYS MISSING"</formula>
    </cfRule>
  </conditionalFormatting>
  <conditionalFormatting sqref="K50:K55">
    <cfRule type="cellIs" dxfId="2" priority="5" operator="equal">
      <formula>"# DAYS MISSING"</formula>
    </cfRule>
  </conditionalFormatting>
  <dataValidations count="1">
    <dataValidation type="list" allowBlank="1" showInputMessage="1" sqref="A4:A11 A14:A17 A23:A29 A32:A35 A41:A47 A50:A53" xr:uid="{00000000-0002-0000-0100-000000000000}">
      <formula1>"Conference travel to present research, Meet with collaborators, Project team meeting, Meet with sponsor, Other (please specify)"</formula1>
    </dataValidation>
  </dataValidations>
  <pageMargins left="0.7" right="0.7" top="0.75" bottom="0.75" header="0.3" footer="0.3"/>
  <pageSetup scale="54" orientation="landscape" r:id="rId1"/>
  <headerFooter>
    <oddFooter>&amp;A</oddFooter>
  </headerFooter>
  <rowBreaks count="1" manualBreakCount="1">
    <brk id="3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CDB"/>
  </sheetPr>
  <dimension ref="A1:CM753"/>
  <sheetViews>
    <sheetView zoomScale="130" zoomScaleNormal="130" zoomScalePageLayoutView="115" workbookViewId="0">
      <selection activeCell="A3" sqref="A3"/>
    </sheetView>
  </sheetViews>
  <sheetFormatPr defaultColWidth="8.88671875" defaultRowHeight="13.2" x14ac:dyDescent="0.25"/>
  <cols>
    <col min="1" max="1" width="75.33203125" style="12" customWidth="1"/>
    <col min="2" max="2" width="10.33203125" style="12" bestFit="1" customWidth="1"/>
    <col min="3" max="4" width="10.33203125" style="12" customWidth="1"/>
    <col min="5" max="5" width="11.88671875" style="12" customWidth="1"/>
    <col min="6" max="16384" width="8.88671875" style="12"/>
  </cols>
  <sheetData>
    <row r="1" spans="1:91" ht="26.25" customHeight="1" x14ac:dyDescent="0.25">
      <c r="A1" s="99" t="s">
        <v>70</v>
      </c>
      <c r="B1" s="100"/>
      <c r="C1" s="100"/>
      <c r="D1" s="100"/>
      <c r="E1" s="101"/>
      <c r="F1" s="102"/>
      <c r="G1" s="14"/>
      <c r="H1" s="14"/>
      <c r="I1" s="14"/>
      <c r="J1" s="14"/>
      <c r="K1" s="14"/>
      <c r="L1" s="14"/>
      <c r="M1" s="14"/>
    </row>
    <row r="2" spans="1:91" ht="26.25" customHeight="1" x14ac:dyDescent="0.25">
      <c r="A2" s="197" t="s">
        <v>38</v>
      </c>
      <c r="B2" s="198" t="s">
        <v>31</v>
      </c>
      <c r="C2" s="198" t="s">
        <v>10</v>
      </c>
      <c r="D2" s="198" t="s">
        <v>30</v>
      </c>
      <c r="E2" s="198" t="s">
        <v>11</v>
      </c>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x14ac:dyDescent="0.25">
      <c r="A3" s="25"/>
      <c r="B3" s="27">
        <v>5875</v>
      </c>
      <c r="C3" s="27">
        <v>5875</v>
      </c>
      <c r="D3" s="27">
        <v>5875</v>
      </c>
      <c r="E3" s="199">
        <f t="shared" ref="E3:E18" si="0">SUM(B3:D3)</f>
        <v>17625</v>
      </c>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row>
    <row r="4" spans="1:91" x14ac:dyDescent="0.25">
      <c r="A4" s="25"/>
      <c r="B4" s="27">
        <v>0</v>
      </c>
      <c r="C4" s="27">
        <v>0</v>
      </c>
      <c r="D4" s="27">
        <v>0</v>
      </c>
      <c r="E4" s="199">
        <f t="shared" si="0"/>
        <v>0</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row>
    <row r="5" spans="1:91" x14ac:dyDescent="0.25">
      <c r="A5" s="25"/>
      <c r="B5" s="27">
        <v>0</v>
      </c>
      <c r="C5" s="27">
        <v>0</v>
      </c>
      <c r="D5" s="27">
        <v>0</v>
      </c>
      <c r="E5" s="199">
        <f t="shared" si="0"/>
        <v>0</v>
      </c>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row>
    <row r="6" spans="1:91" x14ac:dyDescent="0.25">
      <c r="A6" s="26"/>
      <c r="B6" s="27">
        <v>0</v>
      </c>
      <c r="C6" s="27">
        <v>0</v>
      </c>
      <c r="D6" s="27">
        <v>0</v>
      </c>
      <c r="E6" s="199">
        <f t="shared" si="0"/>
        <v>0</v>
      </c>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row>
    <row r="7" spans="1:91" x14ac:dyDescent="0.25">
      <c r="A7" s="26"/>
      <c r="B7" s="27">
        <v>0</v>
      </c>
      <c r="C7" s="27">
        <v>0</v>
      </c>
      <c r="D7" s="27">
        <v>0</v>
      </c>
      <c r="E7" s="199">
        <f t="shared" si="0"/>
        <v>0</v>
      </c>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row>
    <row r="8" spans="1:91" x14ac:dyDescent="0.25">
      <c r="A8" s="26"/>
      <c r="B8" s="27">
        <v>0</v>
      </c>
      <c r="C8" s="27">
        <v>0</v>
      </c>
      <c r="D8" s="27">
        <v>0</v>
      </c>
      <c r="E8" s="199">
        <f t="shared" si="0"/>
        <v>0</v>
      </c>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row>
    <row r="9" spans="1:91" x14ac:dyDescent="0.25">
      <c r="A9" s="26"/>
      <c r="B9" s="27">
        <v>0</v>
      </c>
      <c r="C9" s="27">
        <v>0</v>
      </c>
      <c r="D9" s="27">
        <v>0</v>
      </c>
      <c r="E9" s="199">
        <f t="shared" si="0"/>
        <v>0</v>
      </c>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row>
    <row r="10" spans="1:91" x14ac:dyDescent="0.25">
      <c r="A10" s="26"/>
      <c r="B10" s="27">
        <v>0</v>
      </c>
      <c r="C10" s="27">
        <v>0</v>
      </c>
      <c r="D10" s="27">
        <v>0</v>
      </c>
      <c r="E10" s="199">
        <f t="shared" si="0"/>
        <v>0</v>
      </c>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row>
    <row r="11" spans="1:91" x14ac:dyDescent="0.25">
      <c r="A11" s="26"/>
      <c r="B11" s="27">
        <v>0</v>
      </c>
      <c r="C11" s="27">
        <v>0</v>
      </c>
      <c r="D11" s="27">
        <v>0</v>
      </c>
      <c r="E11" s="199">
        <f t="shared" si="0"/>
        <v>0</v>
      </c>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row>
    <row r="12" spans="1:91" x14ac:dyDescent="0.25">
      <c r="A12" s="26"/>
      <c r="B12" s="27">
        <v>0</v>
      </c>
      <c r="C12" s="27">
        <v>0</v>
      </c>
      <c r="D12" s="27">
        <v>0</v>
      </c>
      <c r="E12" s="199">
        <f t="shared" si="0"/>
        <v>0</v>
      </c>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row>
    <row r="13" spans="1:91" x14ac:dyDescent="0.25">
      <c r="A13" s="26"/>
      <c r="B13" s="27">
        <v>0</v>
      </c>
      <c r="C13" s="27">
        <v>0</v>
      </c>
      <c r="D13" s="27">
        <v>0</v>
      </c>
      <c r="E13" s="199">
        <f t="shared" si="0"/>
        <v>0</v>
      </c>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row>
    <row r="14" spans="1:91" x14ac:dyDescent="0.25">
      <c r="A14" s="26"/>
      <c r="B14" s="27">
        <v>0</v>
      </c>
      <c r="C14" s="27">
        <v>0</v>
      </c>
      <c r="D14" s="27">
        <v>0</v>
      </c>
      <c r="E14" s="199">
        <f t="shared" si="0"/>
        <v>0</v>
      </c>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row>
    <row r="15" spans="1:91" x14ac:dyDescent="0.25">
      <c r="A15" s="26"/>
      <c r="B15" s="27">
        <v>0</v>
      </c>
      <c r="C15" s="27">
        <v>0</v>
      </c>
      <c r="D15" s="27">
        <v>0</v>
      </c>
      <c r="E15" s="199">
        <f t="shared" si="0"/>
        <v>0</v>
      </c>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row>
    <row r="16" spans="1:91" x14ac:dyDescent="0.25">
      <c r="A16" s="26"/>
      <c r="B16" s="27">
        <v>0</v>
      </c>
      <c r="C16" s="27">
        <v>0</v>
      </c>
      <c r="D16" s="27">
        <v>0</v>
      </c>
      <c r="E16" s="199">
        <f t="shared" si="0"/>
        <v>0</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row>
    <row r="17" spans="1:91" x14ac:dyDescent="0.25">
      <c r="A17" s="26"/>
      <c r="B17" s="27">
        <v>0</v>
      </c>
      <c r="C17" s="27">
        <v>0</v>
      </c>
      <c r="D17" s="27">
        <v>0</v>
      </c>
      <c r="E17" s="199">
        <f t="shared" si="0"/>
        <v>0</v>
      </c>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row>
    <row r="18" spans="1:91" x14ac:dyDescent="0.25">
      <c r="A18" s="26"/>
      <c r="B18" s="27">
        <v>0</v>
      </c>
      <c r="C18" s="27">
        <v>0</v>
      </c>
      <c r="D18" s="27">
        <v>0</v>
      </c>
      <c r="E18" s="199">
        <f t="shared" si="0"/>
        <v>0</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row>
    <row r="19" spans="1:91" ht="31.5" customHeight="1" x14ac:dyDescent="0.25">
      <c r="A19" s="198" t="s">
        <v>39</v>
      </c>
      <c r="B19" s="201">
        <f>SUM(B3:B18)</f>
        <v>5875</v>
      </c>
      <c r="C19" s="201">
        <f t="shared" ref="C19:D19" si="1">SUM(C3:C18)</f>
        <v>5875</v>
      </c>
      <c r="D19" s="201">
        <f t="shared" si="1"/>
        <v>5875</v>
      </c>
      <c r="E19" s="200">
        <f>SUM(E3:E18)</f>
        <v>17625</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row>
    <row r="20" spans="1:91" x14ac:dyDescent="0.25">
      <c r="A20" s="15"/>
      <c r="B20" s="16"/>
      <c r="C20" s="16"/>
      <c r="D20" s="16"/>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row>
    <row r="21" spans="1:91" x14ac:dyDescent="0.25">
      <c r="A21" s="15"/>
      <c r="B21" s="16"/>
      <c r="C21" s="16"/>
      <c r="D21" s="16"/>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row>
    <row r="22" spans="1:91" x14ac:dyDescent="0.25">
      <c r="A22" s="15"/>
      <c r="B22" s="16"/>
      <c r="C22" s="16"/>
      <c r="D22" s="16"/>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row>
    <row r="23" spans="1:91" x14ac:dyDescent="0.25">
      <c r="A23" s="15"/>
      <c r="B23" s="16"/>
      <c r="C23" s="16"/>
      <c r="D23" s="16"/>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row>
    <row r="24" spans="1:91" x14ac:dyDescent="0.25">
      <c r="A24" s="15"/>
      <c r="B24" s="16"/>
      <c r="C24" s="16"/>
      <c r="D24" s="16"/>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row>
    <row r="25" spans="1:91" x14ac:dyDescent="0.25">
      <c r="A25" s="15"/>
      <c r="B25" s="16"/>
      <c r="C25" s="16"/>
      <c r="D25" s="16"/>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row>
    <row r="26" spans="1:91" x14ac:dyDescent="0.25">
      <c r="A26" s="15"/>
      <c r="B26" s="16"/>
      <c r="C26" s="16"/>
      <c r="D26" s="16"/>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row>
    <row r="27" spans="1:91" x14ac:dyDescent="0.25">
      <c r="A27" s="15"/>
      <c r="B27" s="16"/>
      <c r="C27" s="16"/>
      <c r="D27" s="16"/>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row>
    <row r="28" spans="1:91" x14ac:dyDescent="0.25">
      <c r="A28" s="15"/>
      <c r="B28" s="16"/>
      <c r="C28" s="16"/>
      <c r="D28" s="16"/>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row>
    <row r="29" spans="1:91" x14ac:dyDescent="0.25">
      <c r="A29" s="15"/>
      <c r="B29" s="16"/>
      <c r="C29" s="16"/>
      <c r="D29" s="16"/>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row>
    <row r="30" spans="1:91" x14ac:dyDescent="0.25">
      <c r="A30" s="15"/>
      <c r="B30" s="16"/>
      <c r="C30" s="16"/>
      <c r="D30" s="16"/>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row>
    <row r="31" spans="1:91" x14ac:dyDescent="0.25">
      <c r="A31" s="15"/>
      <c r="B31" s="16"/>
      <c r="C31" s="16"/>
      <c r="D31" s="16"/>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row>
    <row r="32" spans="1:91" x14ac:dyDescent="0.25">
      <c r="A32" s="15"/>
      <c r="B32" s="16"/>
      <c r="C32" s="16"/>
      <c r="D32" s="16"/>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row>
    <row r="33" spans="1:89" x14ac:dyDescent="0.25">
      <c r="A33" s="15"/>
      <c r="B33" s="16"/>
      <c r="C33" s="16"/>
      <c r="D33" s="16"/>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row>
    <row r="34" spans="1:89" x14ac:dyDescent="0.25">
      <c r="A34" s="15"/>
      <c r="B34" s="16"/>
      <c r="C34" s="16"/>
      <c r="D34" s="16"/>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row>
    <row r="35" spans="1:89" x14ac:dyDescent="0.25">
      <c r="A35" s="15"/>
      <c r="B35" s="16"/>
      <c r="C35" s="16"/>
      <c r="D35" s="16"/>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row>
    <row r="36" spans="1:89" x14ac:dyDescent="0.25">
      <c r="A36" s="15"/>
      <c r="B36" s="16"/>
      <c r="C36" s="16"/>
      <c r="D36" s="16"/>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row>
    <row r="37" spans="1:89" x14ac:dyDescent="0.25">
      <c r="A37" s="15"/>
      <c r="B37" s="15"/>
      <c r="C37" s="15"/>
      <c r="D37" s="15"/>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row>
    <row r="38" spans="1:89" x14ac:dyDescent="0.25">
      <c r="A38" s="15"/>
      <c r="B38" s="15"/>
      <c r="C38" s="15"/>
      <c r="D38" s="15"/>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row>
    <row r="39" spans="1:89" x14ac:dyDescent="0.25">
      <c r="A39" s="15"/>
      <c r="B39" s="15"/>
      <c r="C39" s="15"/>
      <c r="D39" s="15"/>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row>
    <row r="40" spans="1:89" x14ac:dyDescent="0.25">
      <c r="A40" s="15"/>
      <c r="B40" s="15"/>
      <c r="C40" s="15"/>
      <c r="D40" s="15"/>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row>
    <row r="41" spans="1:89" x14ac:dyDescent="0.25">
      <c r="A41" s="15"/>
      <c r="B41" s="15"/>
      <c r="C41" s="15"/>
      <c r="D41" s="15"/>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row>
    <row r="42" spans="1:89" x14ac:dyDescent="0.25">
      <c r="A42" s="15"/>
      <c r="B42" s="15"/>
      <c r="C42" s="15"/>
      <c r="D42" s="15"/>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row>
    <row r="43" spans="1:89" x14ac:dyDescent="0.25">
      <c r="A43" s="15"/>
      <c r="B43" s="15"/>
      <c r="C43" s="15"/>
      <c r="D43" s="15"/>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row>
    <row r="44" spans="1:89" x14ac:dyDescent="0.25">
      <c r="A44" s="15"/>
      <c r="B44" s="15"/>
      <c r="C44" s="15"/>
      <c r="D44" s="15"/>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row>
    <row r="45" spans="1:89" x14ac:dyDescent="0.25">
      <c r="A45" s="15"/>
      <c r="B45" s="15"/>
      <c r="C45" s="15"/>
      <c r="D45" s="15"/>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row>
    <row r="46" spans="1:89"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row>
    <row r="47" spans="1:89"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row>
    <row r="48" spans="1:89"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row>
    <row r="49" spans="1:89"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row>
    <row r="50" spans="1:89"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row>
    <row r="51" spans="1:89"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row>
    <row r="52" spans="1:89"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row>
    <row r="53" spans="1:89"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row>
    <row r="54" spans="1:89"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row>
    <row r="55" spans="1:89"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row>
    <row r="56" spans="1:89"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row>
    <row r="57" spans="1:89"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row>
    <row r="58" spans="1:89"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row>
    <row r="59" spans="1:89"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row>
    <row r="60" spans="1:89"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row>
    <row r="61" spans="1:89"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row>
    <row r="62" spans="1:89"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row>
    <row r="63" spans="1:89"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row>
    <row r="64" spans="1:89"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row>
    <row r="65" spans="1:89"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row>
    <row r="66" spans="1:89"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row>
    <row r="67" spans="1:89"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row>
    <row r="68" spans="1:89"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row>
    <row r="69" spans="1:89"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row>
    <row r="70" spans="1:89"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row>
    <row r="71" spans="1:89"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row>
    <row r="72" spans="1:89"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row>
    <row r="73" spans="1:89"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row>
    <row r="74" spans="1:89"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row>
    <row r="75" spans="1:89"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row>
    <row r="76" spans="1:89"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row>
    <row r="77" spans="1:89"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row>
    <row r="78" spans="1:89"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row>
    <row r="79" spans="1:89"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row>
    <row r="80" spans="1:89"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row>
    <row r="81" spans="1:89"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row>
    <row r="82" spans="1:89"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row>
    <row r="83" spans="1:89"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row>
    <row r="84" spans="1:89"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row>
    <row r="85" spans="1:89"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row>
    <row r="86" spans="1:89"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row>
    <row r="87" spans="1:89"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row>
    <row r="88" spans="1:89"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row>
    <row r="89" spans="1:89"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row>
    <row r="90" spans="1:89"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row>
    <row r="91" spans="1:89"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row>
    <row r="92" spans="1:89"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row>
    <row r="93" spans="1:89"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row>
    <row r="94" spans="1:89"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row>
    <row r="95" spans="1:89"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row>
    <row r="96" spans="1:89"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row>
    <row r="97" spans="1:89"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row>
    <row r="98" spans="1:89"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row>
    <row r="99" spans="1:89"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row>
    <row r="100" spans="1:89"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row>
    <row r="101" spans="1:89"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row>
    <row r="102" spans="1:89"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row>
    <row r="103" spans="1:89"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row>
    <row r="104" spans="1:89"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row>
    <row r="105" spans="1:89"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row>
    <row r="106" spans="1:89"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row>
    <row r="107" spans="1:89"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row>
    <row r="108" spans="1:89"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row>
    <row r="109" spans="1:89"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row>
    <row r="110" spans="1:89"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row>
    <row r="111" spans="1:89"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row>
    <row r="112" spans="1:89"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row>
    <row r="113" spans="1:89"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row>
    <row r="114" spans="1:89"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row>
    <row r="115" spans="1:89"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row>
    <row r="116" spans="1:89"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row>
    <row r="117" spans="1:89"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row>
    <row r="118" spans="1:89"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row>
    <row r="119" spans="1:89"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row>
    <row r="120" spans="1:89"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row>
    <row r="121" spans="1:89"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row>
    <row r="122" spans="1:89"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row>
    <row r="123" spans="1:89"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row>
    <row r="124" spans="1:89"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row>
    <row r="125" spans="1:89"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row>
    <row r="126" spans="1:89"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row>
    <row r="127" spans="1:89"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row>
    <row r="128" spans="1:89"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row>
    <row r="129" spans="1:89"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row>
    <row r="130" spans="1:89"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row>
    <row r="131" spans="1:89"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row>
    <row r="132" spans="1:89"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row>
    <row r="133" spans="1:89"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row>
    <row r="134" spans="1:89"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row>
    <row r="135" spans="1:89"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row>
    <row r="136" spans="1:89"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row>
    <row r="137" spans="1:89"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row>
    <row r="138" spans="1:89"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row>
    <row r="139" spans="1:89"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row>
    <row r="140" spans="1:89"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row>
    <row r="141" spans="1:89"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row>
    <row r="142" spans="1:89"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row>
    <row r="143" spans="1:89"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row>
    <row r="144" spans="1:89"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row>
    <row r="145" spans="1:89"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row>
    <row r="146" spans="1:89"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row>
    <row r="147" spans="1:89"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row>
    <row r="148" spans="1:89"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row>
    <row r="149" spans="1:89"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row>
    <row r="150" spans="1:89"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row>
    <row r="151" spans="1:89"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row>
    <row r="152" spans="1:89"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row>
    <row r="153" spans="1:89"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row>
    <row r="154" spans="1:89"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row>
    <row r="155" spans="1:89"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row>
    <row r="156" spans="1:89"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row>
    <row r="157" spans="1:89"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row>
    <row r="158" spans="1:89"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row>
    <row r="159" spans="1:89"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row>
    <row r="160" spans="1:89"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row>
    <row r="161" spans="1:89"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row>
    <row r="162" spans="1:89"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row>
    <row r="163" spans="1:89"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row>
    <row r="164" spans="1:89"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row>
    <row r="165" spans="1:89"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row>
    <row r="166" spans="1:89"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row>
    <row r="167" spans="1:89"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row>
    <row r="168" spans="1:89"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row>
    <row r="169" spans="1:89"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row>
    <row r="170" spans="1:89"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row>
    <row r="171" spans="1:89"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row>
    <row r="172" spans="1:89"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row>
    <row r="173" spans="1:89"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row>
    <row r="174" spans="1:89"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row>
    <row r="175" spans="1:89"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row>
    <row r="176" spans="1:89"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row>
    <row r="177" spans="1:89"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row>
    <row r="178" spans="1:89"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row>
    <row r="179" spans="1:89"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row>
    <row r="180" spans="1:89"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row>
    <row r="181" spans="1:89"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row>
    <row r="182" spans="1:89"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row>
    <row r="183" spans="1:89"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row>
    <row r="184" spans="1:89"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row>
    <row r="185" spans="1:89"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row>
    <row r="186" spans="1:89"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row>
    <row r="187" spans="1:89"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row>
    <row r="188" spans="1:89"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row>
    <row r="189" spans="1:89"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row>
    <row r="190" spans="1:89"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row>
    <row r="191" spans="1:89"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row>
    <row r="192" spans="1:89"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row>
    <row r="193" spans="1:89"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row>
    <row r="194" spans="1:89"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row>
    <row r="195" spans="1:89"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row>
    <row r="196" spans="1:89"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row>
    <row r="197" spans="1:89"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row>
    <row r="198" spans="1:89"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row>
    <row r="199" spans="1:89"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row>
    <row r="200" spans="1:89"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row>
    <row r="201" spans="1:89"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row>
    <row r="202" spans="1:89"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row>
    <row r="203" spans="1:89"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row>
    <row r="204" spans="1:89"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row>
    <row r="205" spans="1:89"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row>
    <row r="206" spans="1:89"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row>
    <row r="207" spans="1:89"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row>
    <row r="208" spans="1:89"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row>
    <row r="209" spans="1:89"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row>
    <row r="210" spans="1:89"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row>
    <row r="211" spans="1:89"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row>
    <row r="212" spans="1:89"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row>
    <row r="213" spans="1:89"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row>
    <row r="214" spans="1:89"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row>
    <row r="215" spans="1:89"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row>
    <row r="216" spans="1:89"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row>
    <row r="217" spans="1:89"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row>
    <row r="218" spans="1:89"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row>
    <row r="219" spans="1:89"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row>
    <row r="220" spans="1:89"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row>
    <row r="221" spans="1:89"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row>
    <row r="222" spans="1:89"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row>
    <row r="223" spans="1:89"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row>
    <row r="224" spans="1:89"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row>
    <row r="225" spans="1:89"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row>
    <row r="226" spans="1:89"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row>
    <row r="227" spans="1:89"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row>
    <row r="228" spans="1:89"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row>
    <row r="229" spans="1:89"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row>
    <row r="230" spans="1:89"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row>
    <row r="231" spans="1:89"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row>
    <row r="232" spans="1:89"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row>
    <row r="233" spans="1:89"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row>
    <row r="234" spans="1:89"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row>
    <row r="235" spans="1:89"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row>
    <row r="236" spans="1:89"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row>
    <row r="237" spans="1:89"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row>
    <row r="238" spans="1:89"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row>
    <row r="239" spans="1:89"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row>
    <row r="240" spans="1:89"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row>
    <row r="241" spans="1:89"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row>
    <row r="242" spans="1:89"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row>
    <row r="243" spans="1:89"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row>
    <row r="244" spans="1:89"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row>
    <row r="245" spans="1:89"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row>
    <row r="246" spans="1:89"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row>
    <row r="247" spans="1:89"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row>
    <row r="248" spans="1:89"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row>
    <row r="249" spans="1:89"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row>
    <row r="250" spans="1:89"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row>
    <row r="251" spans="1:89"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row>
    <row r="252" spans="1:89"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row>
    <row r="253" spans="1:89"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row>
    <row r="254" spans="1:89"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row>
    <row r="255" spans="1:89"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row>
    <row r="256" spans="1:89"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row>
    <row r="257" spans="1:89"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row>
    <row r="258" spans="1:89"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row>
    <row r="259" spans="1:89"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row>
    <row r="260" spans="1:89"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row>
    <row r="261" spans="1:89"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row>
    <row r="262" spans="1:89"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row>
    <row r="263" spans="1:89"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row>
    <row r="264" spans="1:89"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row>
    <row r="265" spans="1:89"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row>
    <row r="266" spans="1:89"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row>
    <row r="267" spans="1:89"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row>
    <row r="268" spans="1:89"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row>
    <row r="269" spans="1:89"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row>
    <row r="270" spans="1:89"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row>
    <row r="271" spans="1:89"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row>
    <row r="272" spans="1:89"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row>
    <row r="273" spans="1:89"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row>
    <row r="274" spans="1:89"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row>
    <row r="275" spans="1:89"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row>
    <row r="276" spans="1:89"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row>
    <row r="277" spans="1:89"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c r="CH277" s="14"/>
      <c r="CI277" s="14"/>
      <c r="CJ277" s="14"/>
      <c r="CK277" s="14"/>
    </row>
    <row r="278" spans="1:89"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c r="CH278" s="14"/>
      <c r="CI278" s="14"/>
      <c r="CJ278" s="14"/>
      <c r="CK278" s="14"/>
    </row>
    <row r="279" spans="1:89"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row>
    <row r="280" spans="1:89"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row>
    <row r="281" spans="1:89"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c r="CH281" s="14"/>
      <c r="CI281" s="14"/>
      <c r="CJ281" s="14"/>
      <c r="CK281" s="14"/>
    </row>
    <row r="282" spans="1:89"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row>
    <row r="283" spans="1:89"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c r="CH283" s="14"/>
      <c r="CI283" s="14"/>
      <c r="CJ283" s="14"/>
      <c r="CK283" s="14"/>
    </row>
    <row r="284" spans="1:89"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row>
    <row r="285" spans="1:89"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c r="CH285" s="14"/>
      <c r="CI285" s="14"/>
      <c r="CJ285" s="14"/>
      <c r="CK285" s="14"/>
    </row>
    <row r="286" spans="1:89"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row>
    <row r="287" spans="1:89"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row>
    <row r="288" spans="1:89"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row>
    <row r="289" spans="1:89"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row>
    <row r="290" spans="1:89"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row>
    <row r="291" spans="1:89"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row>
    <row r="292" spans="1:89"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row>
    <row r="293" spans="1:89"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row>
    <row r="294" spans="1:89"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c r="CH294" s="14"/>
      <c r="CI294" s="14"/>
      <c r="CJ294" s="14"/>
      <c r="CK294" s="14"/>
    </row>
    <row r="295" spans="1:89"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c r="CH295" s="14"/>
      <c r="CI295" s="14"/>
      <c r="CJ295" s="14"/>
      <c r="CK295" s="14"/>
    </row>
    <row r="296" spans="1:89"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c r="CH296" s="14"/>
      <c r="CI296" s="14"/>
      <c r="CJ296" s="14"/>
      <c r="CK296" s="14"/>
    </row>
    <row r="297" spans="1:89"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c r="CH297" s="14"/>
      <c r="CI297" s="14"/>
      <c r="CJ297" s="14"/>
      <c r="CK297" s="14"/>
    </row>
    <row r="298" spans="1:89"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c r="CH298" s="14"/>
      <c r="CI298" s="14"/>
      <c r="CJ298" s="14"/>
      <c r="CK298" s="14"/>
    </row>
    <row r="299" spans="1:89"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c r="BY299" s="14"/>
      <c r="BZ299" s="14"/>
      <c r="CA299" s="14"/>
      <c r="CB299" s="14"/>
      <c r="CC299" s="14"/>
      <c r="CD299" s="14"/>
      <c r="CE299" s="14"/>
      <c r="CF299" s="14"/>
      <c r="CG299" s="14"/>
      <c r="CH299" s="14"/>
      <c r="CI299" s="14"/>
      <c r="CJ299" s="14"/>
      <c r="CK299" s="14"/>
    </row>
    <row r="300" spans="1:89"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c r="CH300" s="14"/>
      <c r="CI300" s="14"/>
      <c r="CJ300" s="14"/>
      <c r="CK300" s="14"/>
    </row>
    <row r="301" spans="1:89"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c r="CH301" s="14"/>
      <c r="CI301" s="14"/>
      <c r="CJ301" s="14"/>
      <c r="CK301" s="14"/>
    </row>
    <row r="302" spans="1:89"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c r="BY302" s="14"/>
      <c r="BZ302" s="14"/>
      <c r="CA302" s="14"/>
      <c r="CB302" s="14"/>
      <c r="CC302" s="14"/>
      <c r="CD302" s="14"/>
      <c r="CE302" s="14"/>
      <c r="CF302" s="14"/>
      <c r="CG302" s="14"/>
      <c r="CH302" s="14"/>
      <c r="CI302" s="14"/>
      <c r="CJ302" s="14"/>
      <c r="CK302" s="14"/>
    </row>
    <row r="303" spans="1:89"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c r="BY303" s="14"/>
      <c r="BZ303" s="14"/>
      <c r="CA303" s="14"/>
      <c r="CB303" s="14"/>
      <c r="CC303" s="14"/>
      <c r="CD303" s="14"/>
      <c r="CE303" s="14"/>
      <c r="CF303" s="14"/>
      <c r="CG303" s="14"/>
      <c r="CH303" s="14"/>
      <c r="CI303" s="14"/>
      <c r="CJ303" s="14"/>
      <c r="CK303" s="14"/>
    </row>
    <row r="304" spans="1:89"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c r="CH304" s="14"/>
      <c r="CI304" s="14"/>
      <c r="CJ304" s="14"/>
      <c r="CK304" s="14"/>
    </row>
    <row r="305" spans="1:89"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c r="CH305" s="14"/>
      <c r="CI305" s="14"/>
      <c r="CJ305" s="14"/>
      <c r="CK305" s="14"/>
    </row>
    <row r="306" spans="1:89"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c r="CH306" s="14"/>
      <c r="CI306" s="14"/>
      <c r="CJ306" s="14"/>
      <c r="CK306" s="14"/>
    </row>
    <row r="307" spans="1:89"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c r="CH307" s="14"/>
      <c r="CI307" s="14"/>
      <c r="CJ307" s="14"/>
      <c r="CK307" s="14"/>
    </row>
    <row r="308" spans="1:89"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c r="CH308" s="14"/>
      <c r="CI308" s="14"/>
      <c r="CJ308" s="14"/>
      <c r="CK308" s="14"/>
    </row>
    <row r="309" spans="1:89"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c r="CH309" s="14"/>
      <c r="CI309" s="14"/>
      <c r="CJ309" s="14"/>
      <c r="CK309" s="14"/>
    </row>
    <row r="310" spans="1:89"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c r="CH310" s="14"/>
      <c r="CI310" s="14"/>
      <c r="CJ310" s="14"/>
      <c r="CK310" s="14"/>
    </row>
    <row r="311" spans="1:89"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c r="CH311" s="14"/>
      <c r="CI311" s="14"/>
      <c r="CJ311" s="14"/>
      <c r="CK311" s="14"/>
    </row>
    <row r="312" spans="1:89"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c r="CH312" s="14"/>
      <c r="CI312" s="14"/>
      <c r="CJ312" s="14"/>
      <c r="CK312" s="14"/>
    </row>
    <row r="313" spans="1:89"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c r="CH313" s="14"/>
      <c r="CI313" s="14"/>
      <c r="CJ313" s="14"/>
      <c r="CK313" s="14"/>
    </row>
    <row r="314" spans="1:89"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c r="CH314" s="14"/>
      <c r="CI314" s="14"/>
      <c r="CJ314" s="14"/>
      <c r="CK314" s="14"/>
    </row>
    <row r="315" spans="1:89"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row>
    <row r="316" spans="1:89"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row>
    <row r="317" spans="1:89"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c r="CH317" s="14"/>
      <c r="CI317" s="14"/>
      <c r="CJ317" s="14"/>
      <c r="CK317" s="14"/>
    </row>
    <row r="318" spans="1:89"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c r="CH318" s="14"/>
      <c r="CI318" s="14"/>
      <c r="CJ318" s="14"/>
      <c r="CK318" s="14"/>
    </row>
    <row r="319" spans="1:89"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c r="CH319" s="14"/>
      <c r="CI319" s="14"/>
      <c r="CJ319" s="14"/>
      <c r="CK319" s="14"/>
    </row>
    <row r="320" spans="1:89"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c r="CH320" s="14"/>
      <c r="CI320" s="14"/>
      <c r="CJ320" s="14"/>
      <c r="CK320" s="14"/>
    </row>
    <row r="321" spans="1:89"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c r="CH321" s="14"/>
      <c r="CI321" s="14"/>
      <c r="CJ321" s="14"/>
      <c r="CK321" s="14"/>
    </row>
    <row r="322" spans="1:89"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c r="CH322" s="14"/>
      <c r="CI322" s="14"/>
      <c r="CJ322" s="14"/>
      <c r="CK322" s="14"/>
    </row>
    <row r="323" spans="1:89"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c r="CH323" s="14"/>
      <c r="CI323" s="14"/>
      <c r="CJ323" s="14"/>
      <c r="CK323" s="14"/>
    </row>
    <row r="324" spans="1:89"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c r="CH324" s="14"/>
      <c r="CI324" s="14"/>
      <c r="CJ324" s="14"/>
      <c r="CK324" s="14"/>
    </row>
    <row r="325" spans="1:89"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c r="CH325" s="14"/>
      <c r="CI325" s="14"/>
      <c r="CJ325" s="14"/>
      <c r="CK325" s="14"/>
    </row>
    <row r="326" spans="1:89"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c r="CH326" s="14"/>
      <c r="CI326" s="14"/>
      <c r="CJ326" s="14"/>
      <c r="CK326" s="14"/>
    </row>
    <row r="327" spans="1:89"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c r="CH327" s="14"/>
      <c r="CI327" s="14"/>
      <c r="CJ327" s="14"/>
      <c r="CK327" s="14"/>
    </row>
    <row r="328" spans="1:89"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c r="BY328" s="14"/>
      <c r="BZ328" s="14"/>
      <c r="CA328" s="14"/>
      <c r="CB328" s="14"/>
      <c r="CC328" s="14"/>
      <c r="CD328" s="14"/>
      <c r="CE328" s="14"/>
      <c r="CF328" s="14"/>
      <c r="CG328" s="14"/>
      <c r="CH328" s="14"/>
      <c r="CI328" s="14"/>
      <c r="CJ328" s="14"/>
      <c r="CK328" s="14"/>
    </row>
    <row r="329" spans="1:89"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c r="CH329" s="14"/>
      <c r="CI329" s="14"/>
      <c r="CJ329" s="14"/>
      <c r="CK329" s="14"/>
    </row>
    <row r="330" spans="1:89"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c r="BY330" s="14"/>
      <c r="BZ330" s="14"/>
      <c r="CA330" s="14"/>
      <c r="CB330" s="14"/>
      <c r="CC330" s="14"/>
      <c r="CD330" s="14"/>
      <c r="CE330" s="14"/>
      <c r="CF330" s="14"/>
      <c r="CG330" s="14"/>
      <c r="CH330" s="14"/>
      <c r="CI330" s="14"/>
      <c r="CJ330" s="14"/>
      <c r="CK330" s="14"/>
    </row>
    <row r="331" spans="1:89"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c r="CH331" s="14"/>
      <c r="CI331" s="14"/>
      <c r="CJ331" s="14"/>
      <c r="CK331" s="14"/>
    </row>
    <row r="332" spans="1:89"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c r="CH332" s="14"/>
      <c r="CI332" s="14"/>
      <c r="CJ332" s="14"/>
      <c r="CK332" s="14"/>
    </row>
    <row r="333" spans="1:89"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c r="CH333" s="14"/>
      <c r="CI333" s="14"/>
      <c r="CJ333" s="14"/>
      <c r="CK333" s="14"/>
    </row>
    <row r="334" spans="1:89"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c r="CH334" s="14"/>
      <c r="CI334" s="14"/>
      <c r="CJ334" s="14"/>
      <c r="CK334" s="14"/>
    </row>
    <row r="335" spans="1:89"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c r="CH335" s="14"/>
      <c r="CI335" s="14"/>
      <c r="CJ335" s="14"/>
      <c r="CK335" s="14"/>
    </row>
    <row r="336" spans="1:89"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c r="CH336" s="14"/>
      <c r="CI336" s="14"/>
      <c r="CJ336" s="14"/>
      <c r="CK336" s="14"/>
    </row>
    <row r="337" spans="1:89"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c r="CH337" s="14"/>
      <c r="CI337" s="14"/>
      <c r="CJ337" s="14"/>
      <c r="CK337" s="14"/>
    </row>
    <row r="338" spans="1:89"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c r="CH338" s="14"/>
      <c r="CI338" s="14"/>
      <c r="CJ338" s="14"/>
      <c r="CK338" s="14"/>
    </row>
    <row r="339" spans="1:89"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c r="CH339" s="14"/>
      <c r="CI339" s="14"/>
      <c r="CJ339" s="14"/>
      <c r="CK339" s="14"/>
    </row>
    <row r="340" spans="1:89"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c r="CH340" s="14"/>
      <c r="CI340" s="14"/>
      <c r="CJ340" s="14"/>
      <c r="CK340" s="14"/>
    </row>
    <row r="341" spans="1:89"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c r="CH341" s="14"/>
      <c r="CI341" s="14"/>
      <c r="CJ341" s="14"/>
      <c r="CK341" s="14"/>
    </row>
    <row r="342" spans="1:89"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c r="CH342" s="14"/>
      <c r="CI342" s="14"/>
      <c r="CJ342" s="14"/>
      <c r="CK342" s="14"/>
    </row>
    <row r="343" spans="1:89"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c r="CH343" s="14"/>
      <c r="CI343" s="14"/>
      <c r="CJ343" s="14"/>
      <c r="CK343" s="14"/>
    </row>
    <row r="344" spans="1:89"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c r="CH344" s="14"/>
      <c r="CI344" s="14"/>
      <c r="CJ344" s="14"/>
      <c r="CK344" s="14"/>
    </row>
    <row r="345" spans="1:89"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c r="BY345" s="14"/>
      <c r="BZ345" s="14"/>
      <c r="CA345" s="14"/>
      <c r="CB345" s="14"/>
      <c r="CC345" s="14"/>
      <c r="CD345" s="14"/>
      <c r="CE345" s="14"/>
      <c r="CF345" s="14"/>
      <c r="CG345" s="14"/>
      <c r="CH345" s="14"/>
      <c r="CI345" s="14"/>
      <c r="CJ345" s="14"/>
      <c r="CK345" s="14"/>
    </row>
    <row r="346" spans="1:89"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c r="BY346" s="14"/>
      <c r="BZ346" s="14"/>
      <c r="CA346" s="14"/>
      <c r="CB346" s="14"/>
      <c r="CC346" s="14"/>
      <c r="CD346" s="14"/>
      <c r="CE346" s="14"/>
      <c r="CF346" s="14"/>
      <c r="CG346" s="14"/>
      <c r="CH346" s="14"/>
      <c r="CI346" s="14"/>
      <c r="CJ346" s="14"/>
      <c r="CK346" s="14"/>
    </row>
    <row r="347" spans="1:89"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c r="BY347" s="14"/>
      <c r="BZ347" s="14"/>
      <c r="CA347" s="14"/>
      <c r="CB347" s="14"/>
      <c r="CC347" s="14"/>
      <c r="CD347" s="14"/>
      <c r="CE347" s="14"/>
      <c r="CF347" s="14"/>
      <c r="CG347" s="14"/>
      <c r="CH347" s="14"/>
      <c r="CI347" s="14"/>
      <c r="CJ347" s="14"/>
      <c r="CK347" s="14"/>
    </row>
    <row r="348" spans="1:89"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c r="BY348" s="14"/>
      <c r="BZ348" s="14"/>
      <c r="CA348" s="14"/>
      <c r="CB348" s="14"/>
      <c r="CC348" s="14"/>
      <c r="CD348" s="14"/>
      <c r="CE348" s="14"/>
      <c r="CF348" s="14"/>
      <c r="CG348" s="14"/>
      <c r="CH348" s="14"/>
      <c r="CI348" s="14"/>
      <c r="CJ348" s="14"/>
      <c r="CK348" s="14"/>
    </row>
    <row r="349" spans="1:89"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c r="BY349" s="14"/>
      <c r="BZ349" s="14"/>
      <c r="CA349" s="14"/>
      <c r="CB349" s="14"/>
      <c r="CC349" s="14"/>
      <c r="CD349" s="14"/>
      <c r="CE349" s="14"/>
      <c r="CF349" s="14"/>
      <c r="CG349" s="14"/>
      <c r="CH349" s="14"/>
      <c r="CI349" s="14"/>
      <c r="CJ349" s="14"/>
      <c r="CK349" s="14"/>
    </row>
    <row r="350" spans="1:89"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c r="BY350" s="14"/>
      <c r="BZ350" s="14"/>
      <c r="CA350" s="14"/>
      <c r="CB350" s="14"/>
      <c r="CC350" s="14"/>
      <c r="CD350" s="14"/>
      <c r="CE350" s="14"/>
      <c r="CF350" s="14"/>
      <c r="CG350" s="14"/>
      <c r="CH350" s="14"/>
      <c r="CI350" s="14"/>
      <c r="CJ350" s="14"/>
      <c r="CK350" s="14"/>
    </row>
    <row r="351" spans="1:89"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c r="BY351" s="14"/>
      <c r="BZ351" s="14"/>
      <c r="CA351" s="14"/>
      <c r="CB351" s="14"/>
      <c r="CC351" s="14"/>
      <c r="CD351" s="14"/>
      <c r="CE351" s="14"/>
      <c r="CF351" s="14"/>
      <c r="CG351" s="14"/>
      <c r="CH351" s="14"/>
      <c r="CI351" s="14"/>
      <c r="CJ351" s="14"/>
      <c r="CK351" s="14"/>
    </row>
    <row r="352" spans="1:89"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c r="CH352" s="14"/>
      <c r="CI352" s="14"/>
      <c r="CJ352" s="14"/>
      <c r="CK352" s="14"/>
    </row>
    <row r="353" spans="1:89"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c r="BY353" s="14"/>
      <c r="BZ353" s="14"/>
      <c r="CA353" s="14"/>
      <c r="CB353" s="14"/>
      <c r="CC353" s="14"/>
      <c r="CD353" s="14"/>
      <c r="CE353" s="14"/>
      <c r="CF353" s="14"/>
      <c r="CG353" s="14"/>
      <c r="CH353" s="14"/>
      <c r="CI353" s="14"/>
      <c r="CJ353" s="14"/>
      <c r="CK353" s="14"/>
    </row>
    <row r="354" spans="1:89"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c r="CH354" s="14"/>
      <c r="CI354" s="14"/>
      <c r="CJ354" s="14"/>
      <c r="CK354" s="14"/>
    </row>
    <row r="355" spans="1:89"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c r="CH355" s="14"/>
      <c r="CI355" s="14"/>
      <c r="CJ355" s="14"/>
      <c r="CK355" s="14"/>
    </row>
    <row r="356" spans="1:89"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c r="BY356" s="14"/>
      <c r="BZ356" s="14"/>
      <c r="CA356" s="14"/>
      <c r="CB356" s="14"/>
      <c r="CC356" s="14"/>
      <c r="CD356" s="14"/>
      <c r="CE356" s="14"/>
      <c r="CF356" s="14"/>
      <c r="CG356" s="14"/>
      <c r="CH356" s="14"/>
      <c r="CI356" s="14"/>
      <c r="CJ356" s="14"/>
      <c r="CK356" s="14"/>
    </row>
    <row r="357" spans="1:89"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c r="BY357" s="14"/>
      <c r="BZ357" s="14"/>
      <c r="CA357" s="14"/>
      <c r="CB357" s="14"/>
      <c r="CC357" s="14"/>
      <c r="CD357" s="14"/>
      <c r="CE357" s="14"/>
      <c r="CF357" s="14"/>
      <c r="CG357" s="14"/>
      <c r="CH357" s="14"/>
      <c r="CI357" s="14"/>
      <c r="CJ357" s="14"/>
      <c r="CK357" s="14"/>
    </row>
    <row r="358" spans="1:89"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c r="CH358" s="14"/>
      <c r="CI358" s="14"/>
      <c r="CJ358" s="14"/>
      <c r="CK358" s="14"/>
    </row>
    <row r="359" spans="1:89"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c r="BY359" s="14"/>
      <c r="BZ359" s="14"/>
      <c r="CA359" s="14"/>
      <c r="CB359" s="14"/>
      <c r="CC359" s="14"/>
      <c r="CD359" s="14"/>
      <c r="CE359" s="14"/>
      <c r="CF359" s="14"/>
      <c r="CG359" s="14"/>
      <c r="CH359" s="14"/>
      <c r="CI359" s="14"/>
      <c r="CJ359" s="14"/>
      <c r="CK359" s="14"/>
    </row>
    <row r="360" spans="1:89"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c r="BY360" s="14"/>
      <c r="BZ360" s="14"/>
      <c r="CA360" s="14"/>
      <c r="CB360" s="14"/>
      <c r="CC360" s="14"/>
      <c r="CD360" s="14"/>
      <c r="CE360" s="14"/>
      <c r="CF360" s="14"/>
      <c r="CG360" s="14"/>
      <c r="CH360" s="14"/>
      <c r="CI360" s="14"/>
      <c r="CJ360" s="14"/>
      <c r="CK360" s="14"/>
    </row>
    <row r="361" spans="1:89"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c r="BY361" s="14"/>
      <c r="BZ361" s="14"/>
      <c r="CA361" s="14"/>
      <c r="CB361" s="14"/>
      <c r="CC361" s="14"/>
      <c r="CD361" s="14"/>
      <c r="CE361" s="14"/>
      <c r="CF361" s="14"/>
      <c r="CG361" s="14"/>
      <c r="CH361" s="14"/>
      <c r="CI361" s="14"/>
      <c r="CJ361" s="14"/>
      <c r="CK361" s="14"/>
    </row>
    <row r="362" spans="1:89"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c r="BY362" s="14"/>
      <c r="BZ362" s="14"/>
      <c r="CA362" s="14"/>
      <c r="CB362" s="14"/>
      <c r="CC362" s="14"/>
      <c r="CD362" s="14"/>
      <c r="CE362" s="14"/>
      <c r="CF362" s="14"/>
      <c r="CG362" s="14"/>
      <c r="CH362" s="14"/>
      <c r="CI362" s="14"/>
      <c r="CJ362" s="14"/>
      <c r="CK362" s="14"/>
    </row>
    <row r="363" spans="1:89"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c r="BY363" s="14"/>
      <c r="BZ363" s="14"/>
      <c r="CA363" s="14"/>
      <c r="CB363" s="14"/>
      <c r="CC363" s="14"/>
      <c r="CD363" s="14"/>
      <c r="CE363" s="14"/>
      <c r="CF363" s="14"/>
      <c r="CG363" s="14"/>
      <c r="CH363" s="14"/>
      <c r="CI363" s="14"/>
      <c r="CJ363" s="14"/>
      <c r="CK363" s="14"/>
    </row>
    <row r="364" spans="1:89"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c r="BY364" s="14"/>
      <c r="BZ364" s="14"/>
      <c r="CA364" s="14"/>
      <c r="CB364" s="14"/>
      <c r="CC364" s="14"/>
      <c r="CD364" s="14"/>
      <c r="CE364" s="14"/>
      <c r="CF364" s="14"/>
      <c r="CG364" s="14"/>
      <c r="CH364" s="14"/>
      <c r="CI364" s="14"/>
      <c r="CJ364" s="14"/>
      <c r="CK364" s="14"/>
    </row>
    <row r="365" spans="1:89"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c r="BY365" s="14"/>
      <c r="BZ365" s="14"/>
      <c r="CA365" s="14"/>
      <c r="CB365" s="14"/>
      <c r="CC365" s="14"/>
      <c r="CD365" s="14"/>
      <c r="CE365" s="14"/>
      <c r="CF365" s="14"/>
      <c r="CG365" s="14"/>
      <c r="CH365" s="14"/>
      <c r="CI365" s="14"/>
      <c r="CJ365" s="14"/>
      <c r="CK365" s="14"/>
    </row>
    <row r="366" spans="1:89"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c r="CF366" s="14"/>
      <c r="CG366" s="14"/>
      <c r="CH366" s="14"/>
      <c r="CI366" s="14"/>
      <c r="CJ366" s="14"/>
      <c r="CK366" s="14"/>
    </row>
    <row r="367" spans="1:89"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c r="BY367" s="14"/>
      <c r="BZ367" s="14"/>
      <c r="CA367" s="14"/>
      <c r="CB367" s="14"/>
      <c r="CC367" s="14"/>
      <c r="CD367" s="14"/>
      <c r="CE367" s="14"/>
      <c r="CF367" s="14"/>
      <c r="CG367" s="14"/>
      <c r="CH367" s="14"/>
      <c r="CI367" s="14"/>
      <c r="CJ367" s="14"/>
      <c r="CK367" s="14"/>
    </row>
    <row r="368" spans="1:89"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c r="BY368" s="14"/>
      <c r="BZ368" s="14"/>
      <c r="CA368" s="14"/>
      <c r="CB368" s="14"/>
      <c r="CC368" s="14"/>
      <c r="CD368" s="14"/>
      <c r="CE368" s="14"/>
      <c r="CF368" s="14"/>
      <c r="CG368" s="14"/>
      <c r="CH368" s="14"/>
      <c r="CI368" s="14"/>
      <c r="CJ368" s="14"/>
      <c r="CK368" s="14"/>
    </row>
    <row r="369" spans="1:89"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c r="BY369" s="14"/>
      <c r="BZ369" s="14"/>
      <c r="CA369" s="14"/>
      <c r="CB369" s="14"/>
      <c r="CC369" s="14"/>
      <c r="CD369" s="14"/>
      <c r="CE369" s="14"/>
      <c r="CF369" s="14"/>
      <c r="CG369" s="14"/>
      <c r="CH369" s="14"/>
      <c r="CI369" s="14"/>
      <c r="CJ369" s="14"/>
      <c r="CK369" s="14"/>
    </row>
    <row r="370" spans="1:89"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c r="BY370" s="14"/>
      <c r="BZ370" s="14"/>
      <c r="CA370" s="14"/>
      <c r="CB370" s="14"/>
      <c r="CC370" s="14"/>
      <c r="CD370" s="14"/>
      <c r="CE370" s="14"/>
      <c r="CF370" s="14"/>
      <c r="CG370" s="14"/>
      <c r="CH370" s="14"/>
      <c r="CI370" s="14"/>
      <c r="CJ370" s="14"/>
      <c r="CK370" s="14"/>
    </row>
    <row r="371" spans="1:89"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c r="BY371" s="14"/>
      <c r="BZ371" s="14"/>
      <c r="CA371" s="14"/>
      <c r="CB371" s="14"/>
      <c r="CC371" s="14"/>
      <c r="CD371" s="14"/>
      <c r="CE371" s="14"/>
      <c r="CF371" s="14"/>
      <c r="CG371" s="14"/>
      <c r="CH371" s="14"/>
      <c r="CI371" s="14"/>
      <c r="CJ371" s="14"/>
      <c r="CK371" s="14"/>
    </row>
    <row r="372" spans="1:89"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c r="BY372" s="14"/>
      <c r="BZ372" s="14"/>
      <c r="CA372" s="14"/>
      <c r="CB372" s="14"/>
      <c r="CC372" s="14"/>
      <c r="CD372" s="14"/>
      <c r="CE372" s="14"/>
      <c r="CF372" s="14"/>
      <c r="CG372" s="14"/>
      <c r="CH372" s="14"/>
      <c r="CI372" s="14"/>
      <c r="CJ372" s="14"/>
      <c r="CK372" s="14"/>
    </row>
    <row r="373" spans="1:89"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c r="BY373" s="14"/>
      <c r="BZ373" s="14"/>
      <c r="CA373" s="14"/>
      <c r="CB373" s="14"/>
      <c r="CC373" s="14"/>
      <c r="CD373" s="14"/>
      <c r="CE373" s="14"/>
      <c r="CF373" s="14"/>
      <c r="CG373" s="14"/>
      <c r="CH373" s="14"/>
      <c r="CI373" s="14"/>
      <c r="CJ373" s="14"/>
      <c r="CK373" s="14"/>
    </row>
    <row r="374" spans="1:89"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c r="BY374" s="14"/>
      <c r="BZ374" s="14"/>
      <c r="CA374" s="14"/>
      <c r="CB374" s="14"/>
      <c r="CC374" s="14"/>
      <c r="CD374" s="14"/>
      <c r="CE374" s="14"/>
      <c r="CF374" s="14"/>
      <c r="CG374" s="14"/>
      <c r="CH374" s="14"/>
      <c r="CI374" s="14"/>
      <c r="CJ374" s="14"/>
      <c r="CK374" s="14"/>
    </row>
    <row r="375" spans="1:89"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c r="BY375" s="14"/>
      <c r="BZ375" s="14"/>
      <c r="CA375" s="14"/>
      <c r="CB375" s="14"/>
      <c r="CC375" s="14"/>
      <c r="CD375" s="14"/>
      <c r="CE375" s="14"/>
      <c r="CF375" s="14"/>
      <c r="CG375" s="14"/>
      <c r="CH375" s="14"/>
      <c r="CI375" s="14"/>
      <c r="CJ375" s="14"/>
      <c r="CK375" s="14"/>
    </row>
    <row r="376" spans="1:89"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c r="BY376" s="14"/>
      <c r="BZ376" s="14"/>
      <c r="CA376" s="14"/>
      <c r="CB376" s="14"/>
      <c r="CC376" s="14"/>
      <c r="CD376" s="14"/>
      <c r="CE376" s="14"/>
      <c r="CF376" s="14"/>
      <c r="CG376" s="14"/>
      <c r="CH376" s="14"/>
      <c r="CI376" s="14"/>
      <c r="CJ376" s="14"/>
      <c r="CK376" s="14"/>
    </row>
    <row r="377" spans="1:89"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c r="CH377" s="14"/>
      <c r="CI377" s="14"/>
      <c r="CJ377" s="14"/>
      <c r="CK377" s="14"/>
    </row>
    <row r="378" spans="1:89"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c r="BY378" s="14"/>
      <c r="BZ378" s="14"/>
      <c r="CA378" s="14"/>
      <c r="CB378" s="14"/>
      <c r="CC378" s="14"/>
      <c r="CD378" s="14"/>
      <c r="CE378" s="14"/>
      <c r="CF378" s="14"/>
      <c r="CG378" s="14"/>
      <c r="CH378" s="14"/>
      <c r="CI378" s="14"/>
      <c r="CJ378" s="14"/>
      <c r="CK378" s="14"/>
    </row>
    <row r="379" spans="1:89"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c r="CH379" s="14"/>
      <c r="CI379" s="14"/>
      <c r="CJ379" s="14"/>
      <c r="CK379" s="14"/>
    </row>
    <row r="380" spans="1:89"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c r="CH380" s="14"/>
      <c r="CI380" s="14"/>
      <c r="CJ380" s="14"/>
      <c r="CK380" s="14"/>
    </row>
    <row r="381" spans="1:89"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c r="CH381" s="14"/>
      <c r="CI381" s="14"/>
      <c r="CJ381" s="14"/>
      <c r="CK381" s="14"/>
    </row>
    <row r="382" spans="1:89"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c r="BY382" s="14"/>
      <c r="BZ382" s="14"/>
      <c r="CA382" s="14"/>
      <c r="CB382" s="14"/>
      <c r="CC382" s="14"/>
      <c r="CD382" s="14"/>
      <c r="CE382" s="14"/>
      <c r="CF382" s="14"/>
      <c r="CG382" s="14"/>
      <c r="CH382" s="14"/>
      <c r="CI382" s="14"/>
      <c r="CJ382" s="14"/>
      <c r="CK382" s="14"/>
    </row>
    <row r="383" spans="1:89"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c r="BY383" s="14"/>
      <c r="BZ383" s="14"/>
      <c r="CA383" s="14"/>
      <c r="CB383" s="14"/>
      <c r="CC383" s="14"/>
      <c r="CD383" s="14"/>
      <c r="CE383" s="14"/>
      <c r="CF383" s="14"/>
      <c r="CG383" s="14"/>
      <c r="CH383" s="14"/>
      <c r="CI383" s="14"/>
      <c r="CJ383" s="14"/>
      <c r="CK383" s="14"/>
    </row>
    <row r="384" spans="1:89"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c r="BY384" s="14"/>
      <c r="BZ384" s="14"/>
      <c r="CA384" s="14"/>
      <c r="CB384" s="14"/>
      <c r="CC384" s="14"/>
      <c r="CD384" s="14"/>
      <c r="CE384" s="14"/>
      <c r="CF384" s="14"/>
      <c r="CG384" s="14"/>
      <c r="CH384" s="14"/>
      <c r="CI384" s="14"/>
      <c r="CJ384" s="14"/>
      <c r="CK384" s="14"/>
    </row>
    <row r="385" spans="1:89"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c r="CH385" s="14"/>
      <c r="CI385" s="14"/>
      <c r="CJ385" s="14"/>
      <c r="CK385" s="14"/>
    </row>
    <row r="386" spans="1:89"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c r="CH386" s="14"/>
      <c r="CI386" s="14"/>
      <c r="CJ386" s="14"/>
      <c r="CK386" s="14"/>
    </row>
    <row r="387" spans="1:89"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c r="BY387" s="14"/>
      <c r="BZ387" s="14"/>
      <c r="CA387" s="14"/>
      <c r="CB387" s="14"/>
      <c r="CC387" s="14"/>
      <c r="CD387" s="14"/>
      <c r="CE387" s="14"/>
      <c r="CF387" s="14"/>
      <c r="CG387" s="14"/>
      <c r="CH387" s="14"/>
      <c r="CI387" s="14"/>
      <c r="CJ387" s="14"/>
      <c r="CK387" s="14"/>
    </row>
    <row r="388" spans="1:89"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c r="BY388" s="14"/>
      <c r="BZ388" s="14"/>
      <c r="CA388" s="14"/>
      <c r="CB388" s="14"/>
      <c r="CC388" s="14"/>
      <c r="CD388" s="14"/>
      <c r="CE388" s="14"/>
      <c r="CF388" s="14"/>
      <c r="CG388" s="14"/>
      <c r="CH388" s="14"/>
      <c r="CI388" s="14"/>
      <c r="CJ388" s="14"/>
      <c r="CK388" s="14"/>
    </row>
    <row r="389" spans="1:89"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c r="BY389" s="14"/>
      <c r="BZ389" s="14"/>
      <c r="CA389" s="14"/>
      <c r="CB389" s="14"/>
      <c r="CC389" s="14"/>
      <c r="CD389" s="14"/>
      <c r="CE389" s="14"/>
      <c r="CF389" s="14"/>
      <c r="CG389" s="14"/>
      <c r="CH389" s="14"/>
      <c r="CI389" s="14"/>
      <c r="CJ389" s="14"/>
      <c r="CK389" s="14"/>
    </row>
    <row r="390" spans="1:89"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c r="BY390" s="14"/>
      <c r="BZ390" s="14"/>
      <c r="CA390" s="14"/>
      <c r="CB390" s="14"/>
      <c r="CC390" s="14"/>
      <c r="CD390" s="14"/>
      <c r="CE390" s="14"/>
      <c r="CF390" s="14"/>
      <c r="CG390" s="14"/>
      <c r="CH390" s="14"/>
      <c r="CI390" s="14"/>
      <c r="CJ390" s="14"/>
      <c r="CK390" s="14"/>
    </row>
    <row r="391" spans="1:89"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c r="BY391" s="14"/>
      <c r="BZ391" s="14"/>
      <c r="CA391" s="14"/>
      <c r="CB391" s="14"/>
      <c r="CC391" s="14"/>
      <c r="CD391" s="14"/>
      <c r="CE391" s="14"/>
      <c r="CF391" s="14"/>
      <c r="CG391" s="14"/>
      <c r="CH391" s="14"/>
      <c r="CI391" s="14"/>
      <c r="CJ391" s="14"/>
      <c r="CK391" s="14"/>
    </row>
    <row r="392" spans="1:89"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c r="BY392" s="14"/>
      <c r="BZ392" s="14"/>
      <c r="CA392" s="14"/>
      <c r="CB392" s="14"/>
      <c r="CC392" s="14"/>
      <c r="CD392" s="14"/>
      <c r="CE392" s="14"/>
      <c r="CF392" s="14"/>
      <c r="CG392" s="14"/>
      <c r="CH392" s="14"/>
      <c r="CI392" s="14"/>
      <c r="CJ392" s="14"/>
      <c r="CK392" s="14"/>
    </row>
    <row r="393" spans="1:89"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c r="BY393" s="14"/>
      <c r="BZ393" s="14"/>
      <c r="CA393" s="14"/>
      <c r="CB393" s="14"/>
      <c r="CC393" s="14"/>
      <c r="CD393" s="14"/>
      <c r="CE393" s="14"/>
      <c r="CF393" s="14"/>
      <c r="CG393" s="14"/>
      <c r="CH393" s="14"/>
      <c r="CI393" s="14"/>
      <c r="CJ393" s="14"/>
      <c r="CK393" s="14"/>
    </row>
    <row r="394" spans="1:89"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c r="BY394" s="14"/>
      <c r="BZ394" s="14"/>
      <c r="CA394" s="14"/>
      <c r="CB394" s="14"/>
      <c r="CC394" s="14"/>
      <c r="CD394" s="14"/>
      <c r="CE394" s="14"/>
      <c r="CF394" s="14"/>
      <c r="CG394" s="14"/>
      <c r="CH394" s="14"/>
      <c r="CI394" s="14"/>
      <c r="CJ394" s="14"/>
      <c r="CK394" s="14"/>
    </row>
    <row r="395" spans="1:89"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c r="BY395" s="14"/>
      <c r="BZ395" s="14"/>
      <c r="CA395" s="14"/>
      <c r="CB395" s="14"/>
      <c r="CC395" s="14"/>
      <c r="CD395" s="14"/>
      <c r="CE395" s="14"/>
      <c r="CF395" s="14"/>
      <c r="CG395" s="14"/>
      <c r="CH395" s="14"/>
      <c r="CI395" s="14"/>
      <c r="CJ395" s="14"/>
      <c r="CK395" s="14"/>
    </row>
    <row r="396" spans="1:89"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c r="BY396" s="14"/>
      <c r="BZ396" s="14"/>
      <c r="CA396" s="14"/>
      <c r="CB396" s="14"/>
      <c r="CC396" s="14"/>
      <c r="CD396" s="14"/>
      <c r="CE396" s="14"/>
      <c r="CF396" s="14"/>
      <c r="CG396" s="14"/>
      <c r="CH396" s="14"/>
      <c r="CI396" s="14"/>
      <c r="CJ396" s="14"/>
      <c r="CK396" s="14"/>
    </row>
    <row r="397" spans="1:89"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c r="BY397" s="14"/>
      <c r="BZ397" s="14"/>
      <c r="CA397" s="14"/>
      <c r="CB397" s="14"/>
      <c r="CC397" s="14"/>
      <c r="CD397" s="14"/>
      <c r="CE397" s="14"/>
      <c r="CF397" s="14"/>
      <c r="CG397" s="14"/>
      <c r="CH397" s="14"/>
      <c r="CI397" s="14"/>
      <c r="CJ397" s="14"/>
      <c r="CK397" s="14"/>
    </row>
    <row r="398" spans="1:89"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c r="BY398" s="14"/>
      <c r="BZ398" s="14"/>
      <c r="CA398" s="14"/>
      <c r="CB398" s="14"/>
      <c r="CC398" s="14"/>
      <c r="CD398" s="14"/>
      <c r="CE398" s="14"/>
      <c r="CF398" s="14"/>
      <c r="CG398" s="14"/>
      <c r="CH398" s="14"/>
      <c r="CI398" s="14"/>
      <c r="CJ398" s="14"/>
      <c r="CK398" s="14"/>
    </row>
    <row r="399" spans="1:89"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c r="BY399" s="14"/>
      <c r="BZ399" s="14"/>
      <c r="CA399" s="14"/>
      <c r="CB399" s="14"/>
      <c r="CC399" s="14"/>
      <c r="CD399" s="14"/>
      <c r="CE399" s="14"/>
      <c r="CF399" s="14"/>
      <c r="CG399" s="14"/>
      <c r="CH399" s="14"/>
      <c r="CI399" s="14"/>
      <c r="CJ399" s="14"/>
      <c r="CK399" s="14"/>
    </row>
    <row r="400" spans="1:89"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c r="CH400" s="14"/>
      <c r="CI400" s="14"/>
      <c r="CJ400" s="14"/>
      <c r="CK400" s="14"/>
    </row>
    <row r="401" spans="1:89"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c r="CH401" s="14"/>
      <c r="CI401" s="14"/>
      <c r="CJ401" s="14"/>
      <c r="CK401" s="14"/>
    </row>
    <row r="402" spans="1:89"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c r="BY402" s="14"/>
      <c r="BZ402" s="14"/>
      <c r="CA402" s="14"/>
      <c r="CB402" s="14"/>
      <c r="CC402" s="14"/>
      <c r="CD402" s="14"/>
      <c r="CE402" s="14"/>
      <c r="CF402" s="14"/>
      <c r="CG402" s="14"/>
      <c r="CH402" s="14"/>
      <c r="CI402" s="14"/>
      <c r="CJ402" s="14"/>
      <c r="CK402" s="14"/>
    </row>
    <row r="403" spans="1:89"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c r="BY403" s="14"/>
      <c r="BZ403" s="14"/>
      <c r="CA403" s="14"/>
      <c r="CB403" s="14"/>
      <c r="CC403" s="14"/>
      <c r="CD403" s="14"/>
      <c r="CE403" s="14"/>
      <c r="CF403" s="14"/>
      <c r="CG403" s="14"/>
      <c r="CH403" s="14"/>
      <c r="CI403" s="14"/>
      <c r="CJ403" s="14"/>
      <c r="CK403" s="14"/>
    </row>
    <row r="404" spans="1:89"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c r="BY404" s="14"/>
      <c r="BZ404" s="14"/>
      <c r="CA404" s="14"/>
      <c r="CB404" s="14"/>
      <c r="CC404" s="14"/>
      <c r="CD404" s="14"/>
      <c r="CE404" s="14"/>
      <c r="CF404" s="14"/>
      <c r="CG404" s="14"/>
      <c r="CH404" s="14"/>
      <c r="CI404" s="14"/>
      <c r="CJ404" s="14"/>
      <c r="CK404" s="14"/>
    </row>
    <row r="405" spans="1:89"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c r="BY405" s="14"/>
      <c r="BZ405" s="14"/>
      <c r="CA405" s="14"/>
      <c r="CB405" s="14"/>
      <c r="CC405" s="14"/>
      <c r="CD405" s="14"/>
      <c r="CE405" s="14"/>
      <c r="CF405" s="14"/>
      <c r="CG405" s="14"/>
      <c r="CH405" s="14"/>
      <c r="CI405" s="14"/>
      <c r="CJ405" s="14"/>
      <c r="CK405" s="14"/>
    </row>
    <row r="406" spans="1:89"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c r="BY406" s="14"/>
      <c r="BZ406" s="14"/>
      <c r="CA406" s="14"/>
      <c r="CB406" s="14"/>
      <c r="CC406" s="14"/>
      <c r="CD406" s="14"/>
      <c r="CE406" s="14"/>
      <c r="CF406" s="14"/>
      <c r="CG406" s="14"/>
      <c r="CH406" s="14"/>
      <c r="CI406" s="14"/>
      <c r="CJ406" s="14"/>
      <c r="CK406" s="14"/>
    </row>
    <row r="407" spans="1:89"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c r="BY407" s="14"/>
      <c r="BZ407" s="14"/>
      <c r="CA407" s="14"/>
      <c r="CB407" s="14"/>
      <c r="CC407" s="14"/>
      <c r="CD407" s="14"/>
      <c r="CE407" s="14"/>
      <c r="CF407" s="14"/>
      <c r="CG407" s="14"/>
      <c r="CH407" s="14"/>
      <c r="CI407" s="14"/>
      <c r="CJ407" s="14"/>
      <c r="CK407" s="14"/>
    </row>
    <row r="408" spans="1:89"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c r="BY408" s="14"/>
      <c r="BZ408" s="14"/>
      <c r="CA408" s="14"/>
      <c r="CB408" s="14"/>
      <c r="CC408" s="14"/>
      <c r="CD408" s="14"/>
      <c r="CE408" s="14"/>
      <c r="CF408" s="14"/>
      <c r="CG408" s="14"/>
      <c r="CH408" s="14"/>
      <c r="CI408" s="14"/>
      <c r="CJ408" s="14"/>
      <c r="CK408" s="14"/>
    </row>
    <row r="409" spans="1:89"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c r="BY409" s="14"/>
      <c r="BZ409" s="14"/>
      <c r="CA409" s="14"/>
      <c r="CB409" s="14"/>
      <c r="CC409" s="14"/>
      <c r="CD409" s="14"/>
      <c r="CE409" s="14"/>
      <c r="CF409" s="14"/>
      <c r="CG409" s="14"/>
      <c r="CH409" s="14"/>
      <c r="CI409" s="14"/>
      <c r="CJ409" s="14"/>
      <c r="CK409" s="14"/>
    </row>
    <row r="410" spans="1:89"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c r="BY410" s="14"/>
      <c r="BZ410" s="14"/>
      <c r="CA410" s="14"/>
      <c r="CB410" s="14"/>
      <c r="CC410" s="14"/>
      <c r="CD410" s="14"/>
      <c r="CE410" s="14"/>
      <c r="CF410" s="14"/>
      <c r="CG410" s="14"/>
      <c r="CH410" s="14"/>
      <c r="CI410" s="14"/>
      <c r="CJ410" s="14"/>
      <c r="CK410" s="14"/>
    </row>
    <row r="411" spans="1:89"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c r="BY411" s="14"/>
      <c r="BZ411" s="14"/>
      <c r="CA411" s="14"/>
      <c r="CB411" s="14"/>
      <c r="CC411" s="14"/>
      <c r="CD411" s="14"/>
      <c r="CE411" s="14"/>
      <c r="CF411" s="14"/>
      <c r="CG411" s="14"/>
      <c r="CH411" s="14"/>
      <c r="CI411" s="14"/>
      <c r="CJ411" s="14"/>
      <c r="CK411" s="14"/>
    </row>
    <row r="412" spans="1:89"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c r="BY412" s="14"/>
      <c r="BZ412" s="14"/>
      <c r="CA412" s="14"/>
      <c r="CB412" s="14"/>
      <c r="CC412" s="14"/>
      <c r="CD412" s="14"/>
      <c r="CE412" s="14"/>
      <c r="CF412" s="14"/>
      <c r="CG412" s="14"/>
      <c r="CH412" s="14"/>
      <c r="CI412" s="14"/>
      <c r="CJ412" s="14"/>
      <c r="CK412" s="14"/>
    </row>
    <row r="413" spans="1:89"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c r="BY413" s="14"/>
      <c r="BZ413" s="14"/>
      <c r="CA413" s="14"/>
      <c r="CB413" s="14"/>
      <c r="CC413" s="14"/>
      <c r="CD413" s="14"/>
      <c r="CE413" s="14"/>
      <c r="CF413" s="14"/>
      <c r="CG413" s="14"/>
      <c r="CH413" s="14"/>
      <c r="CI413" s="14"/>
      <c r="CJ413" s="14"/>
      <c r="CK413" s="14"/>
    </row>
    <row r="414" spans="1:89"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c r="BY414" s="14"/>
      <c r="BZ414" s="14"/>
      <c r="CA414" s="14"/>
      <c r="CB414" s="14"/>
      <c r="CC414" s="14"/>
      <c r="CD414" s="14"/>
      <c r="CE414" s="14"/>
      <c r="CF414" s="14"/>
      <c r="CG414" s="14"/>
      <c r="CH414" s="14"/>
      <c r="CI414" s="14"/>
      <c r="CJ414" s="14"/>
      <c r="CK414" s="14"/>
    </row>
    <row r="415" spans="1:89"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c r="BY415" s="14"/>
      <c r="BZ415" s="14"/>
      <c r="CA415" s="14"/>
      <c r="CB415" s="14"/>
      <c r="CC415" s="14"/>
      <c r="CD415" s="14"/>
      <c r="CE415" s="14"/>
      <c r="CF415" s="14"/>
      <c r="CG415" s="14"/>
      <c r="CH415" s="14"/>
      <c r="CI415" s="14"/>
      <c r="CJ415" s="14"/>
      <c r="CK415" s="14"/>
    </row>
    <row r="416" spans="1:89"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c r="BY416" s="14"/>
      <c r="BZ416" s="14"/>
      <c r="CA416" s="14"/>
      <c r="CB416" s="14"/>
      <c r="CC416" s="14"/>
      <c r="CD416" s="14"/>
      <c r="CE416" s="14"/>
      <c r="CF416" s="14"/>
      <c r="CG416" s="14"/>
      <c r="CH416" s="14"/>
      <c r="CI416" s="14"/>
      <c r="CJ416" s="14"/>
      <c r="CK416" s="14"/>
    </row>
    <row r="417" spans="1:89"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c r="BW417" s="14"/>
      <c r="BX417" s="14"/>
      <c r="BY417" s="14"/>
      <c r="BZ417" s="14"/>
      <c r="CA417" s="14"/>
      <c r="CB417" s="14"/>
      <c r="CC417" s="14"/>
      <c r="CD417" s="14"/>
      <c r="CE417" s="14"/>
      <c r="CF417" s="14"/>
      <c r="CG417" s="14"/>
      <c r="CH417" s="14"/>
      <c r="CI417" s="14"/>
      <c r="CJ417" s="14"/>
      <c r="CK417" s="14"/>
    </row>
    <row r="418" spans="1:89"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c r="BY418" s="14"/>
      <c r="BZ418" s="14"/>
      <c r="CA418" s="14"/>
      <c r="CB418" s="14"/>
      <c r="CC418" s="14"/>
      <c r="CD418" s="14"/>
      <c r="CE418" s="14"/>
      <c r="CF418" s="14"/>
      <c r="CG418" s="14"/>
      <c r="CH418" s="14"/>
      <c r="CI418" s="14"/>
      <c r="CJ418" s="14"/>
      <c r="CK418" s="14"/>
    </row>
    <row r="419" spans="1:89"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4"/>
      <c r="BI419" s="14"/>
      <c r="BJ419" s="14"/>
      <c r="BK419" s="14"/>
      <c r="BL419" s="14"/>
      <c r="BM419" s="14"/>
      <c r="BN419" s="14"/>
      <c r="BO419" s="14"/>
      <c r="BP419" s="14"/>
      <c r="BQ419" s="14"/>
      <c r="BR419" s="14"/>
      <c r="BS419" s="14"/>
      <c r="BT419" s="14"/>
      <c r="BU419" s="14"/>
      <c r="BV419" s="14"/>
      <c r="BW419" s="14"/>
      <c r="BX419" s="14"/>
      <c r="BY419" s="14"/>
      <c r="BZ419" s="14"/>
      <c r="CA419" s="14"/>
      <c r="CB419" s="14"/>
      <c r="CC419" s="14"/>
      <c r="CD419" s="14"/>
      <c r="CE419" s="14"/>
      <c r="CF419" s="14"/>
      <c r="CG419" s="14"/>
      <c r="CH419" s="14"/>
      <c r="CI419" s="14"/>
      <c r="CJ419" s="14"/>
      <c r="CK419" s="14"/>
    </row>
    <row r="420" spans="1:89"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c r="BY420" s="14"/>
      <c r="BZ420" s="14"/>
      <c r="CA420" s="14"/>
      <c r="CB420" s="14"/>
      <c r="CC420" s="14"/>
      <c r="CD420" s="14"/>
      <c r="CE420" s="14"/>
      <c r="CF420" s="14"/>
      <c r="CG420" s="14"/>
      <c r="CH420" s="14"/>
      <c r="CI420" s="14"/>
      <c r="CJ420" s="14"/>
      <c r="CK420" s="14"/>
    </row>
    <row r="421" spans="1:89"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14"/>
      <c r="BS421" s="14"/>
      <c r="BT421" s="14"/>
      <c r="BU421" s="14"/>
      <c r="BV421" s="14"/>
      <c r="BW421" s="14"/>
      <c r="BX421" s="14"/>
      <c r="BY421" s="14"/>
      <c r="BZ421" s="14"/>
      <c r="CA421" s="14"/>
      <c r="CB421" s="14"/>
      <c r="CC421" s="14"/>
      <c r="CD421" s="14"/>
      <c r="CE421" s="14"/>
      <c r="CF421" s="14"/>
      <c r="CG421" s="14"/>
      <c r="CH421" s="14"/>
      <c r="CI421" s="14"/>
      <c r="CJ421" s="14"/>
      <c r="CK421" s="14"/>
    </row>
    <row r="422" spans="1:89"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14"/>
      <c r="BS422" s="14"/>
      <c r="BT422" s="14"/>
      <c r="BU422" s="14"/>
      <c r="BV422" s="14"/>
      <c r="BW422" s="14"/>
      <c r="BX422" s="14"/>
      <c r="BY422" s="14"/>
      <c r="BZ422" s="14"/>
      <c r="CA422" s="14"/>
      <c r="CB422" s="14"/>
      <c r="CC422" s="14"/>
      <c r="CD422" s="14"/>
      <c r="CE422" s="14"/>
      <c r="CF422" s="14"/>
      <c r="CG422" s="14"/>
      <c r="CH422" s="14"/>
      <c r="CI422" s="14"/>
      <c r="CJ422" s="14"/>
      <c r="CK422" s="14"/>
    </row>
    <row r="423" spans="1:89"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14"/>
      <c r="BS423" s="14"/>
      <c r="BT423" s="14"/>
      <c r="BU423" s="14"/>
      <c r="BV423" s="14"/>
      <c r="BW423" s="14"/>
      <c r="BX423" s="14"/>
      <c r="BY423" s="14"/>
      <c r="BZ423" s="14"/>
      <c r="CA423" s="14"/>
      <c r="CB423" s="14"/>
      <c r="CC423" s="14"/>
      <c r="CD423" s="14"/>
      <c r="CE423" s="14"/>
      <c r="CF423" s="14"/>
      <c r="CG423" s="14"/>
      <c r="CH423" s="14"/>
      <c r="CI423" s="14"/>
      <c r="CJ423" s="14"/>
      <c r="CK423" s="14"/>
    </row>
    <row r="424" spans="1:89"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c r="BW424" s="14"/>
      <c r="BX424" s="14"/>
      <c r="BY424" s="14"/>
      <c r="BZ424" s="14"/>
      <c r="CA424" s="14"/>
      <c r="CB424" s="14"/>
      <c r="CC424" s="14"/>
      <c r="CD424" s="14"/>
      <c r="CE424" s="14"/>
      <c r="CF424" s="14"/>
      <c r="CG424" s="14"/>
      <c r="CH424" s="14"/>
      <c r="CI424" s="14"/>
      <c r="CJ424" s="14"/>
      <c r="CK424" s="14"/>
    </row>
    <row r="425" spans="1:89"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c r="BW425" s="14"/>
      <c r="BX425" s="14"/>
      <c r="BY425" s="14"/>
      <c r="BZ425" s="14"/>
      <c r="CA425" s="14"/>
      <c r="CB425" s="14"/>
      <c r="CC425" s="14"/>
      <c r="CD425" s="14"/>
      <c r="CE425" s="14"/>
      <c r="CF425" s="14"/>
      <c r="CG425" s="14"/>
      <c r="CH425" s="14"/>
      <c r="CI425" s="14"/>
      <c r="CJ425" s="14"/>
      <c r="CK425" s="14"/>
    </row>
    <row r="426" spans="1:89"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c r="AY426" s="14"/>
      <c r="AZ426" s="14"/>
      <c r="BA426" s="14"/>
      <c r="BB426" s="14"/>
      <c r="BC426" s="14"/>
      <c r="BD426" s="14"/>
      <c r="BE426" s="14"/>
      <c r="BF426" s="14"/>
      <c r="BG426" s="14"/>
      <c r="BH426" s="14"/>
      <c r="BI426" s="14"/>
      <c r="BJ426" s="14"/>
      <c r="BK426" s="14"/>
      <c r="BL426" s="14"/>
      <c r="BM426" s="14"/>
      <c r="BN426" s="14"/>
      <c r="BO426" s="14"/>
      <c r="BP426" s="14"/>
      <c r="BQ426" s="14"/>
      <c r="BR426" s="14"/>
      <c r="BS426" s="14"/>
      <c r="BT426" s="14"/>
      <c r="BU426" s="14"/>
      <c r="BV426" s="14"/>
      <c r="BW426" s="14"/>
      <c r="BX426" s="14"/>
      <c r="BY426" s="14"/>
      <c r="BZ426" s="14"/>
      <c r="CA426" s="14"/>
      <c r="CB426" s="14"/>
      <c r="CC426" s="14"/>
      <c r="CD426" s="14"/>
      <c r="CE426" s="14"/>
      <c r="CF426" s="14"/>
      <c r="CG426" s="14"/>
      <c r="CH426" s="14"/>
      <c r="CI426" s="14"/>
      <c r="CJ426" s="14"/>
      <c r="CK426" s="14"/>
    </row>
    <row r="427" spans="1:89"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c r="AY427" s="14"/>
      <c r="AZ427" s="14"/>
      <c r="BA427" s="14"/>
      <c r="BB427" s="14"/>
      <c r="BC427" s="14"/>
      <c r="BD427" s="14"/>
      <c r="BE427" s="14"/>
      <c r="BF427" s="14"/>
      <c r="BG427" s="14"/>
      <c r="BH427" s="14"/>
      <c r="BI427" s="14"/>
      <c r="BJ427" s="14"/>
      <c r="BK427" s="14"/>
      <c r="BL427" s="14"/>
      <c r="BM427" s="14"/>
      <c r="BN427" s="14"/>
      <c r="BO427" s="14"/>
      <c r="BP427" s="14"/>
      <c r="BQ427" s="14"/>
      <c r="BR427" s="14"/>
      <c r="BS427" s="14"/>
      <c r="BT427" s="14"/>
      <c r="BU427" s="14"/>
      <c r="BV427" s="14"/>
      <c r="BW427" s="14"/>
      <c r="BX427" s="14"/>
      <c r="BY427" s="14"/>
      <c r="BZ427" s="14"/>
      <c r="CA427" s="14"/>
      <c r="CB427" s="14"/>
      <c r="CC427" s="14"/>
      <c r="CD427" s="14"/>
      <c r="CE427" s="14"/>
      <c r="CF427" s="14"/>
      <c r="CG427" s="14"/>
      <c r="CH427" s="14"/>
      <c r="CI427" s="14"/>
      <c r="CJ427" s="14"/>
      <c r="CK427" s="14"/>
    </row>
    <row r="428" spans="1:89"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c r="AY428" s="14"/>
      <c r="AZ428" s="14"/>
      <c r="BA428" s="14"/>
      <c r="BB428" s="14"/>
      <c r="BC428" s="14"/>
      <c r="BD428" s="14"/>
      <c r="BE428" s="14"/>
      <c r="BF428" s="14"/>
      <c r="BG428" s="14"/>
      <c r="BH428" s="14"/>
      <c r="BI428" s="14"/>
      <c r="BJ428" s="14"/>
      <c r="BK428" s="14"/>
      <c r="BL428" s="14"/>
      <c r="BM428" s="14"/>
      <c r="BN428" s="14"/>
      <c r="BO428" s="14"/>
      <c r="BP428" s="14"/>
      <c r="BQ428" s="14"/>
      <c r="BR428" s="14"/>
      <c r="BS428" s="14"/>
      <c r="BT428" s="14"/>
      <c r="BU428" s="14"/>
      <c r="BV428" s="14"/>
      <c r="BW428" s="14"/>
      <c r="BX428" s="14"/>
      <c r="BY428" s="14"/>
      <c r="BZ428" s="14"/>
      <c r="CA428" s="14"/>
      <c r="CB428" s="14"/>
      <c r="CC428" s="14"/>
      <c r="CD428" s="14"/>
      <c r="CE428" s="14"/>
      <c r="CF428" s="14"/>
      <c r="CG428" s="14"/>
      <c r="CH428" s="14"/>
      <c r="CI428" s="14"/>
      <c r="CJ428" s="14"/>
      <c r="CK428" s="14"/>
    </row>
    <row r="429" spans="1:89"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c r="BW429" s="14"/>
      <c r="BX429" s="14"/>
      <c r="BY429" s="14"/>
      <c r="BZ429" s="14"/>
      <c r="CA429" s="14"/>
      <c r="CB429" s="14"/>
      <c r="CC429" s="14"/>
      <c r="CD429" s="14"/>
      <c r="CE429" s="14"/>
      <c r="CF429" s="14"/>
      <c r="CG429" s="14"/>
      <c r="CH429" s="14"/>
      <c r="CI429" s="14"/>
      <c r="CJ429" s="14"/>
      <c r="CK429" s="14"/>
    </row>
    <row r="430" spans="1:89"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4"/>
      <c r="BI430" s="14"/>
      <c r="BJ430" s="14"/>
      <c r="BK430" s="14"/>
      <c r="BL430" s="14"/>
      <c r="BM430" s="14"/>
      <c r="BN430" s="14"/>
      <c r="BO430" s="14"/>
      <c r="BP430" s="14"/>
      <c r="BQ430" s="14"/>
      <c r="BR430" s="14"/>
      <c r="BS430" s="14"/>
      <c r="BT430" s="14"/>
      <c r="BU430" s="14"/>
      <c r="BV430" s="14"/>
      <c r="BW430" s="14"/>
      <c r="BX430" s="14"/>
      <c r="BY430" s="14"/>
      <c r="BZ430" s="14"/>
      <c r="CA430" s="14"/>
      <c r="CB430" s="14"/>
      <c r="CC430" s="14"/>
      <c r="CD430" s="14"/>
      <c r="CE430" s="14"/>
      <c r="CF430" s="14"/>
      <c r="CG430" s="14"/>
      <c r="CH430" s="14"/>
      <c r="CI430" s="14"/>
      <c r="CJ430" s="14"/>
      <c r="CK430" s="14"/>
    </row>
    <row r="431" spans="1:89"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4"/>
      <c r="BI431" s="14"/>
      <c r="BJ431" s="14"/>
      <c r="BK431" s="14"/>
      <c r="BL431" s="14"/>
      <c r="BM431" s="14"/>
      <c r="BN431" s="14"/>
      <c r="BO431" s="14"/>
      <c r="BP431" s="14"/>
      <c r="BQ431" s="14"/>
      <c r="BR431" s="14"/>
      <c r="BS431" s="14"/>
      <c r="BT431" s="14"/>
      <c r="BU431" s="14"/>
      <c r="BV431" s="14"/>
      <c r="BW431" s="14"/>
      <c r="BX431" s="14"/>
      <c r="BY431" s="14"/>
      <c r="BZ431" s="14"/>
      <c r="CA431" s="14"/>
      <c r="CB431" s="14"/>
      <c r="CC431" s="14"/>
      <c r="CD431" s="14"/>
      <c r="CE431" s="14"/>
      <c r="CF431" s="14"/>
      <c r="CG431" s="14"/>
      <c r="CH431" s="14"/>
      <c r="CI431" s="14"/>
      <c r="CJ431" s="14"/>
      <c r="CK431" s="14"/>
    </row>
    <row r="432" spans="1:89"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4"/>
      <c r="BI432" s="14"/>
      <c r="BJ432" s="14"/>
      <c r="BK432" s="14"/>
      <c r="BL432" s="14"/>
      <c r="BM432" s="14"/>
      <c r="BN432" s="14"/>
      <c r="BO432" s="14"/>
      <c r="BP432" s="14"/>
      <c r="BQ432" s="14"/>
      <c r="BR432" s="14"/>
      <c r="BS432" s="14"/>
      <c r="BT432" s="14"/>
      <c r="BU432" s="14"/>
      <c r="BV432" s="14"/>
      <c r="BW432" s="14"/>
      <c r="BX432" s="14"/>
      <c r="BY432" s="14"/>
      <c r="BZ432" s="14"/>
      <c r="CA432" s="14"/>
      <c r="CB432" s="14"/>
      <c r="CC432" s="14"/>
      <c r="CD432" s="14"/>
      <c r="CE432" s="14"/>
      <c r="CF432" s="14"/>
      <c r="CG432" s="14"/>
      <c r="CH432" s="14"/>
      <c r="CI432" s="14"/>
      <c r="CJ432" s="14"/>
      <c r="CK432" s="14"/>
    </row>
    <row r="433" spans="1:89"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c r="BW433" s="14"/>
      <c r="BX433" s="14"/>
      <c r="BY433" s="14"/>
      <c r="BZ433" s="14"/>
      <c r="CA433" s="14"/>
      <c r="CB433" s="14"/>
      <c r="CC433" s="14"/>
      <c r="CD433" s="14"/>
      <c r="CE433" s="14"/>
      <c r="CF433" s="14"/>
      <c r="CG433" s="14"/>
      <c r="CH433" s="14"/>
      <c r="CI433" s="14"/>
      <c r="CJ433" s="14"/>
      <c r="CK433" s="14"/>
    </row>
    <row r="434" spans="1:89"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c r="BW434" s="14"/>
      <c r="BX434" s="14"/>
      <c r="BY434" s="14"/>
      <c r="BZ434" s="14"/>
      <c r="CA434" s="14"/>
      <c r="CB434" s="14"/>
      <c r="CC434" s="14"/>
      <c r="CD434" s="14"/>
      <c r="CE434" s="14"/>
      <c r="CF434" s="14"/>
      <c r="CG434" s="14"/>
      <c r="CH434" s="14"/>
      <c r="CI434" s="14"/>
      <c r="CJ434" s="14"/>
      <c r="CK434" s="14"/>
    </row>
    <row r="435" spans="1:89"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4"/>
      <c r="BI435" s="14"/>
      <c r="BJ435" s="14"/>
      <c r="BK435" s="14"/>
      <c r="BL435" s="14"/>
      <c r="BM435" s="14"/>
      <c r="BN435" s="14"/>
      <c r="BO435" s="14"/>
      <c r="BP435" s="14"/>
      <c r="BQ435" s="14"/>
      <c r="BR435" s="14"/>
      <c r="BS435" s="14"/>
      <c r="BT435" s="14"/>
      <c r="BU435" s="14"/>
      <c r="BV435" s="14"/>
      <c r="BW435" s="14"/>
      <c r="BX435" s="14"/>
      <c r="BY435" s="14"/>
      <c r="BZ435" s="14"/>
      <c r="CA435" s="14"/>
      <c r="CB435" s="14"/>
      <c r="CC435" s="14"/>
      <c r="CD435" s="14"/>
      <c r="CE435" s="14"/>
      <c r="CF435" s="14"/>
      <c r="CG435" s="14"/>
      <c r="CH435" s="14"/>
      <c r="CI435" s="14"/>
      <c r="CJ435" s="14"/>
      <c r="CK435" s="14"/>
    </row>
    <row r="436" spans="1:89"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c r="BW436" s="14"/>
      <c r="BX436" s="14"/>
      <c r="BY436" s="14"/>
      <c r="BZ436" s="14"/>
      <c r="CA436" s="14"/>
      <c r="CB436" s="14"/>
      <c r="CC436" s="14"/>
      <c r="CD436" s="14"/>
      <c r="CE436" s="14"/>
      <c r="CF436" s="14"/>
      <c r="CG436" s="14"/>
      <c r="CH436" s="14"/>
      <c r="CI436" s="14"/>
      <c r="CJ436" s="14"/>
      <c r="CK436" s="14"/>
    </row>
    <row r="437" spans="1:89"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Y437" s="14"/>
      <c r="AZ437" s="14"/>
      <c r="BA437" s="14"/>
      <c r="BB437" s="14"/>
      <c r="BC437" s="14"/>
      <c r="BD437" s="14"/>
      <c r="BE437" s="14"/>
      <c r="BF437" s="14"/>
      <c r="BG437" s="14"/>
      <c r="BH437" s="14"/>
      <c r="BI437" s="14"/>
      <c r="BJ437" s="14"/>
      <c r="BK437" s="14"/>
      <c r="BL437" s="14"/>
      <c r="BM437" s="14"/>
      <c r="BN437" s="14"/>
      <c r="BO437" s="14"/>
      <c r="BP437" s="14"/>
      <c r="BQ437" s="14"/>
      <c r="BR437" s="14"/>
      <c r="BS437" s="14"/>
      <c r="BT437" s="14"/>
      <c r="BU437" s="14"/>
      <c r="BV437" s="14"/>
      <c r="BW437" s="14"/>
      <c r="BX437" s="14"/>
      <c r="BY437" s="14"/>
      <c r="BZ437" s="14"/>
      <c r="CA437" s="14"/>
      <c r="CB437" s="14"/>
      <c r="CC437" s="14"/>
      <c r="CD437" s="14"/>
      <c r="CE437" s="14"/>
      <c r="CF437" s="14"/>
      <c r="CG437" s="14"/>
      <c r="CH437" s="14"/>
      <c r="CI437" s="14"/>
      <c r="CJ437" s="14"/>
      <c r="CK437" s="14"/>
    </row>
    <row r="438" spans="1:89"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c r="AY438" s="14"/>
      <c r="AZ438" s="14"/>
      <c r="BA438" s="14"/>
      <c r="BB438" s="14"/>
      <c r="BC438" s="14"/>
      <c r="BD438" s="14"/>
      <c r="BE438" s="14"/>
      <c r="BF438" s="14"/>
      <c r="BG438" s="14"/>
      <c r="BH438" s="14"/>
      <c r="BI438" s="14"/>
      <c r="BJ438" s="14"/>
      <c r="BK438" s="14"/>
      <c r="BL438" s="14"/>
      <c r="BM438" s="14"/>
      <c r="BN438" s="14"/>
      <c r="BO438" s="14"/>
      <c r="BP438" s="14"/>
      <c r="BQ438" s="14"/>
      <c r="BR438" s="14"/>
      <c r="BS438" s="14"/>
      <c r="BT438" s="14"/>
      <c r="BU438" s="14"/>
      <c r="BV438" s="14"/>
      <c r="BW438" s="14"/>
      <c r="BX438" s="14"/>
      <c r="BY438" s="14"/>
      <c r="BZ438" s="14"/>
      <c r="CA438" s="14"/>
      <c r="CB438" s="14"/>
      <c r="CC438" s="14"/>
      <c r="CD438" s="14"/>
      <c r="CE438" s="14"/>
      <c r="CF438" s="14"/>
      <c r="CG438" s="14"/>
      <c r="CH438" s="14"/>
      <c r="CI438" s="14"/>
      <c r="CJ438" s="14"/>
      <c r="CK438" s="14"/>
    </row>
    <row r="439" spans="1:89"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4"/>
      <c r="AP439" s="14"/>
      <c r="AQ439" s="14"/>
      <c r="AR439" s="14"/>
      <c r="AS439" s="14"/>
      <c r="AT439" s="14"/>
      <c r="AU439" s="14"/>
      <c r="AV439" s="14"/>
      <c r="AW439" s="14"/>
      <c r="AX439" s="14"/>
      <c r="AY439" s="14"/>
      <c r="AZ439" s="14"/>
      <c r="BA439" s="14"/>
      <c r="BB439" s="14"/>
      <c r="BC439" s="14"/>
      <c r="BD439" s="14"/>
      <c r="BE439" s="14"/>
      <c r="BF439" s="14"/>
      <c r="BG439" s="14"/>
      <c r="BH439" s="14"/>
      <c r="BI439" s="14"/>
      <c r="BJ439" s="14"/>
      <c r="BK439" s="14"/>
      <c r="BL439" s="14"/>
      <c r="BM439" s="14"/>
      <c r="BN439" s="14"/>
      <c r="BO439" s="14"/>
      <c r="BP439" s="14"/>
      <c r="BQ439" s="14"/>
      <c r="BR439" s="14"/>
      <c r="BS439" s="14"/>
      <c r="BT439" s="14"/>
      <c r="BU439" s="14"/>
      <c r="BV439" s="14"/>
      <c r="BW439" s="14"/>
      <c r="BX439" s="14"/>
      <c r="BY439" s="14"/>
      <c r="BZ439" s="14"/>
      <c r="CA439" s="14"/>
      <c r="CB439" s="14"/>
      <c r="CC439" s="14"/>
      <c r="CD439" s="14"/>
      <c r="CE439" s="14"/>
      <c r="CF439" s="14"/>
      <c r="CG439" s="14"/>
      <c r="CH439" s="14"/>
      <c r="CI439" s="14"/>
      <c r="CJ439" s="14"/>
      <c r="CK439" s="14"/>
    </row>
    <row r="440" spans="1:89"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4"/>
      <c r="BE440" s="14"/>
      <c r="BF440" s="14"/>
      <c r="BG440" s="14"/>
      <c r="BH440" s="14"/>
      <c r="BI440" s="14"/>
      <c r="BJ440" s="14"/>
      <c r="BK440" s="14"/>
      <c r="BL440" s="14"/>
      <c r="BM440" s="14"/>
      <c r="BN440" s="14"/>
      <c r="BO440" s="14"/>
      <c r="BP440" s="14"/>
      <c r="BQ440" s="14"/>
      <c r="BR440" s="14"/>
      <c r="BS440" s="14"/>
      <c r="BT440" s="14"/>
      <c r="BU440" s="14"/>
      <c r="BV440" s="14"/>
      <c r="BW440" s="14"/>
      <c r="BX440" s="14"/>
      <c r="BY440" s="14"/>
      <c r="BZ440" s="14"/>
      <c r="CA440" s="14"/>
      <c r="CB440" s="14"/>
      <c r="CC440" s="14"/>
      <c r="CD440" s="14"/>
      <c r="CE440" s="14"/>
      <c r="CF440" s="14"/>
      <c r="CG440" s="14"/>
      <c r="CH440" s="14"/>
      <c r="CI440" s="14"/>
      <c r="CJ440" s="14"/>
      <c r="CK440" s="14"/>
    </row>
    <row r="441" spans="1:89"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c r="AQ441" s="14"/>
      <c r="AR441" s="14"/>
      <c r="AS441" s="14"/>
      <c r="AT441" s="14"/>
      <c r="AU441" s="14"/>
      <c r="AV441" s="14"/>
      <c r="AW441" s="14"/>
      <c r="AX441" s="14"/>
      <c r="AY441" s="14"/>
      <c r="AZ441" s="14"/>
      <c r="BA441" s="14"/>
      <c r="BB441" s="14"/>
      <c r="BC441" s="14"/>
      <c r="BD441" s="14"/>
      <c r="BE441" s="14"/>
      <c r="BF441" s="14"/>
      <c r="BG441" s="14"/>
      <c r="BH441" s="14"/>
      <c r="BI441" s="14"/>
      <c r="BJ441" s="14"/>
      <c r="BK441" s="14"/>
      <c r="BL441" s="14"/>
      <c r="BM441" s="14"/>
      <c r="BN441" s="14"/>
      <c r="BO441" s="14"/>
      <c r="BP441" s="14"/>
      <c r="BQ441" s="14"/>
      <c r="BR441" s="14"/>
      <c r="BS441" s="14"/>
      <c r="BT441" s="14"/>
      <c r="BU441" s="14"/>
      <c r="BV441" s="14"/>
      <c r="BW441" s="14"/>
      <c r="BX441" s="14"/>
      <c r="BY441" s="14"/>
      <c r="BZ441" s="14"/>
      <c r="CA441" s="14"/>
      <c r="CB441" s="14"/>
      <c r="CC441" s="14"/>
      <c r="CD441" s="14"/>
      <c r="CE441" s="14"/>
      <c r="CF441" s="14"/>
      <c r="CG441" s="14"/>
      <c r="CH441" s="14"/>
      <c r="CI441" s="14"/>
      <c r="CJ441" s="14"/>
      <c r="CK441" s="14"/>
    </row>
    <row r="442" spans="1:89"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4"/>
      <c r="AP442" s="14"/>
      <c r="AQ442" s="14"/>
      <c r="AR442" s="14"/>
      <c r="AS442" s="14"/>
      <c r="AT442" s="14"/>
      <c r="AU442" s="14"/>
      <c r="AV442" s="14"/>
      <c r="AW442" s="14"/>
      <c r="AX442" s="14"/>
      <c r="AY442" s="14"/>
      <c r="AZ442" s="14"/>
      <c r="BA442" s="14"/>
      <c r="BB442" s="14"/>
      <c r="BC442" s="14"/>
      <c r="BD442" s="14"/>
      <c r="BE442" s="14"/>
      <c r="BF442" s="14"/>
      <c r="BG442" s="14"/>
      <c r="BH442" s="14"/>
      <c r="BI442" s="14"/>
      <c r="BJ442" s="14"/>
      <c r="BK442" s="14"/>
      <c r="BL442" s="14"/>
      <c r="BM442" s="14"/>
      <c r="BN442" s="14"/>
      <c r="BO442" s="14"/>
      <c r="BP442" s="14"/>
      <c r="BQ442" s="14"/>
      <c r="BR442" s="14"/>
      <c r="BS442" s="14"/>
      <c r="BT442" s="14"/>
      <c r="BU442" s="14"/>
      <c r="BV442" s="14"/>
      <c r="BW442" s="14"/>
      <c r="BX442" s="14"/>
      <c r="BY442" s="14"/>
      <c r="BZ442" s="14"/>
      <c r="CA442" s="14"/>
      <c r="CB442" s="14"/>
      <c r="CC442" s="14"/>
      <c r="CD442" s="14"/>
      <c r="CE442" s="14"/>
      <c r="CF442" s="14"/>
      <c r="CG442" s="14"/>
      <c r="CH442" s="14"/>
      <c r="CI442" s="14"/>
      <c r="CJ442" s="14"/>
      <c r="CK442" s="14"/>
    </row>
    <row r="443" spans="1:89"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c r="AX443" s="14"/>
      <c r="AY443" s="14"/>
      <c r="AZ443" s="14"/>
      <c r="BA443" s="14"/>
      <c r="BB443" s="14"/>
      <c r="BC443" s="14"/>
      <c r="BD443" s="14"/>
      <c r="BE443" s="14"/>
      <c r="BF443" s="14"/>
      <c r="BG443" s="14"/>
      <c r="BH443" s="14"/>
      <c r="BI443" s="14"/>
      <c r="BJ443" s="14"/>
      <c r="BK443" s="14"/>
      <c r="BL443" s="14"/>
      <c r="BM443" s="14"/>
      <c r="BN443" s="14"/>
      <c r="BO443" s="14"/>
      <c r="BP443" s="14"/>
      <c r="BQ443" s="14"/>
      <c r="BR443" s="14"/>
      <c r="BS443" s="14"/>
      <c r="BT443" s="14"/>
      <c r="BU443" s="14"/>
      <c r="BV443" s="14"/>
      <c r="BW443" s="14"/>
      <c r="BX443" s="14"/>
      <c r="BY443" s="14"/>
      <c r="BZ443" s="14"/>
      <c r="CA443" s="14"/>
      <c r="CB443" s="14"/>
      <c r="CC443" s="14"/>
      <c r="CD443" s="14"/>
      <c r="CE443" s="14"/>
      <c r="CF443" s="14"/>
      <c r="CG443" s="14"/>
      <c r="CH443" s="14"/>
      <c r="CI443" s="14"/>
      <c r="CJ443" s="14"/>
      <c r="CK443" s="14"/>
    </row>
    <row r="444" spans="1:89"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4"/>
      <c r="AP444" s="14"/>
      <c r="AQ444" s="14"/>
      <c r="AR444" s="14"/>
      <c r="AS444" s="14"/>
      <c r="AT444" s="14"/>
      <c r="AU444" s="14"/>
      <c r="AV444" s="14"/>
      <c r="AW444" s="14"/>
      <c r="AX444" s="14"/>
      <c r="AY444" s="14"/>
      <c r="AZ444" s="14"/>
      <c r="BA444" s="14"/>
      <c r="BB444" s="14"/>
      <c r="BC444" s="14"/>
      <c r="BD444" s="14"/>
      <c r="BE444" s="14"/>
      <c r="BF444" s="14"/>
      <c r="BG444" s="14"/>
      <c r="BH444" s="14"/>
      <c r="BI444" s="14"/>
      <c r="BJ444" s="14"/>
      <c r="BK444" s="14"/>
      <c r="BL444" s="14"/>
      <c r="BM444" s="14"/>
      <c r="BN444" s="14"/>
      <c r="BO444" s="14"/>
      <c r="BP444" s="14"/>
      <c r="BQ444" s="14"/>
      <c r="BR444" s="14"/>
      <c r="BS444" s="14"/>
      <c r="BT444" s="14"/>
      <c r="BU444" s="14"/>
      <c r="BV444" s="14"/>
      <c r="BW444" s="14"/>
      <c r="BX444" s="14"/>
      <c r="BY444" s="14"/>
      <c r="BZ444" s="14"/>
      <c r="CA444" s="14"/>
      <c r="CB444" s="14"/>
      <c r="CC444" s="14"/>
      <c r="CD444" s="14"/>
      <c r="CE444" s="14"/>
      <c r="CF444" s="14"/>
      <c r="CG444" s="14"/>
      <c r="CH444" s="14"/>
      <c r="CI444" s="14"/>
      <c r="CJ444" s="14"/>
      <c r="CK444" s="14"/>
    </row>
    <row r="445" spans="1:89"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c r="AX445" s="14"/>
      <c r="AY445" s="14"/>
      <c r="AZ445" s="14"/>
      <c r="BA445" s="14"/>
      <c r="BB445" s="14"/>
      <c r="BC445" s="14"/>
      <c r="BD445" s="14"/>
      <c r="BE445" s="14"/>
      <c r="BF445" s="14"/>
      <c r="BG445" s="14"/>
      <c r="BH445" s="14"/>
      <c r="BI445" s="14"/>
      <c r="BJ445" s="14"/>
      <c r="BK445" s="14"/>
      <c r="BL445" s="14"/>
      <c r="BM445" s="14"/>
      <c r="BN445" s="14"/>
      <c r="BO445" s="14"/>
      <c r="BP445" s="14"/>
      <c r="BQ445" s="14"/>
      <c r="BR445" s="14"/>
      <c r="BS445" s="14"/>
      <c r="BT445" s="14"/>
      <c r="BU445" s="14"/>
      <c r="BV445" s="14"/>
      <c r="BW445" s="14"/>
      <c r="BX445" s="14"/>
      <c r="BY445" s="14"/>
      <c r="BZ445" s="14"/>
      <c r="CA445" s="14"/>
      <c r="CB445" s="14"/>
      <c r="CC445" s="14"/>
      <c r="CD445" s="14"/>
      <c r="CE445" s="14"/>
      <c r="CF445" s="14"/>
      <c r="CG445" s="14"/>
      <c r="CH445" s="14"/>
      <c r="CI445" s="14"/>
      <c r="CJ445" s="14"/>
      <c r="CK445" s="14"/>
    </row>
    <row r="446" spans="1:89"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c r="AX446" s="14"/>
      <c r="AY446" s="14"/>
      <c r="AZ446" s="14"/>
      <c r="BA446" s="14"/>
      <c r="BB446" s="14"/>
      <c r="BC446" s="14"/>
      <c r="BD446" s="14"/>
      <c r="BE446" s="14"/>
      <c r="BF446" s="14"/>
      <c r="BG446" s="14"/>
      <c r="BH446" s="14"/>
      <c r="BI446" s="14"/>
      <c r="BJ446" s="14"/>
      <c r="BK446" s="14"/>
      <c r="BL446" s="14"/>
      <c r="BM446" s="14"/>
      <c r="BN446" s="14"/>
      <c r="BO446" s="14"/>
      <c r="BP446" s="14"/>
      <c r="BQ446" s="14"/>
      <c r="BR446" s="14"/>
      <c r="BS446" s="14"/>
      <c r="BT446" s="14"/>
      <c r="BU446" s="14"/>
      <c r="BV446" s="14"/>
      <c r="BW446" s="14"/>
      <c r="BX446" s="14"/>
      <c r="BY446" s="14"/>
      <c r="BZ446" s="14"/>
      <c r="CA446" s="14"/>
      <c r="CB446" s="14"/>
      <c r="CC446" s="14"/>
      <c r="CD446" s="14"/>
      <c r="CE446" s="14"/>
      <c r="CF446" s="14"/>
      <c r="CG446" s="14"/>
      <c r="CH446" s="14"/>
      <c r="CI446" s="14"/>
      <c r="CJ446" s="14"/>
      <c r="CK446" s="14"/>
    </row>
    <row r="447" spans="1:89"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c r="AX447" s="14"/>
      <c r="AY447" s="14"/>
      <c r="AZ447" s="14"/>
      <c r="BA447" s="14"/>
      <c r="BB447" s="14"/>
      <c r="BC447" s="14"/>
      <c r="BD447" s="14"/>
      <c r="BE447" s="14"/>
      <c r="BF447" s="14"/>
      <c r="BG447" s="14"/>
      <c r="BH447" s="14"/>
      <c r="BI447" s="14"/>
      <c r="BJ447" s="14"/>
      <c r="BK447" s="14"/>
      <c r="BL447" s="14"/>
      <c r="BM447" s="14"/>
      <c r="BN447" s="14"/>
      <c r="BO447" s="14"/>
      <c r="BP447" s="14"/>
      <c r="BQ447" s="14"/>
      <c r="BR447" s="14"/>
      <c r="BS447" s="14"/>
      <c r="BT447" s="14"/>
      <c r="BU447" s="14"/>
      <c r="BV447" s="14"/>
      <c r="BW447" s="14"/>
      <c r="BX447" s="14"/>
      <c r="BY447" s="14"/>
      <c r="BZ447" s="14"/>
      <c r="CA447" s="14"/>
      <c r="CB447" s="14"/>
      <c r="CC447" s="14"/>
      <c r="CD447" s="14"/>
      <c r="CE447" s="14"/>
      <c r="CF447" s="14"/>
      <c r="CG447" s="14"/>
      <c r="CH447" s="14"/>
      <c r="CI447" s="14"/>
      <c r="CJ447" s="14"/>
      <c r="CK447" s="14"/>
    </row>
    <row r="448" spans="1:89"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c r="AX448" s="14"/>
      <c r="AY448" s="14"/>
      <c r="AZ448" s="14"/>
      <c r="BA448" s="14"/>
      <c r="BB448" s="14"/>
      <c r="BC448" s="14"/>
      <c r="BD448" s="14"/>
      <c r="BE448" s="14"/>
      <c r="BF448" s="14"/>
      <c r="BG448" s="14"/>
      <c r="BH448" s="14"/>
      <c r="BI448" s="14"/>
      <c r="BJ448" s="14"/>
      <c r="BK448" s="14"/>
      <c r="BL448" s="14"/>
      <c r="BM448" s="14"/>
      <c r="BN448" s="14"/>
      <c r="BO448" s="14"/>
      <c r="BP448" s="14"/>
      <c r="BQ448" s="14"/>
      <c r="BR448" s="14"/>
      <c r="BS448" s="14"/>
      <c r="BT448" s="14"/>
      <c r="BU448" s="14"/>
      <c r="BV448" s="14"/>
      <c r="BW448" s="14"/>
      <c r="BX448" s="14"/>
      <c r="BY448" s="14"/>
      <c r="BZ448" s="14"/>
      <c r="CA448" s="14"/>
      <c r="CB448" s="14"/>
      <c r="CC448" s="14"/>
      <c r="CD448" s="14"/>
      <c r="CE448" s="14"/>
      <c r="CF448" s="14"/>
      <c r="CG448" s="14"/>
      <c r="CH448" s="14"/>
      <c r="CI448" s="14"/>
      <c r="CJ448" s="14"/>
      <c r="CK448" s="14"/>
    </row>
    <row r="449" spans="1:89"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c r="AR449" s="14"/>
      <c r="AS449" s="14"/>
      <c r="AT449" s="14"/>
      <c r="AU449" s="14"/>
      <c r="AV449" s="14"/>
      <c r="AW449" s="14"/>
      <c r="AX449" s="14"/>
      <c r="AY449" s="14"/>
      <c r="AZ449" s="14"/>
      <c r="BA449" s="14"/>
      <c r="BB449" s="14"/>
      <c r="BC449" s="14"/>
      <c r="BD449" s="14"/>
      <c r="BE449" s="14"/>
      <c r="BF449" s="14"/>
      <c r="BG449" s="14"/>
      <c r="BH449" s="14"/>
      <c r="BI449" s="14"/>
      <c r="BJ449" s="14"/>
      <c r="BK449" s="14"/>
      <c r="BL449" s="14"/>
      <c r="BM449" s="14"/>
      <c r="BN449" s="14"/>
      <c r="BO449" s="14"/>
      <c r="BP449" s="14"/>
      <c r="BQ449" s="14"/>
      <c r="BR449" s="14"/>
      <c r="BS449" s="14"/>
      <c r="BT449" s="14"/>
      <c r="BU449" s="14"/>
      <c r="BV449" s="14"/>
      <c r="BW449" s="14"/>
      <c r="BX449" s="14"/>
      <c r="BY449" s="14"/>
      <c r="BZ449" s="14"/>
      <c r="CA449" s="14"/>
      <c r="CB449" s="14"/>
      <c r="CC449" s="14"/>
      <c r="CD449" s="14"/>
      <c r="CE449" s="14"/>
      <c r="CF449" s="14"/>
      <c r="CG449" s="14"/>
      <c r="CH449" s="14"/>
      <c r="CI449" s="14"/>
      <c r="CJ449" s="14"/>
      <c r="CK449" s="14"/>
    </row>
    <row r="450" spans="1:89"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c r="AQ450" s="14"/>
      <c r="AR450" s="14"/>
      <c r="AS450" s="14"/>
      <c r="AT450" s="14"/>
      <c r="AU450" s="14"/>
      <c r="AV450" s="14"/>
      <c r="AW450" s="14"/>
      <c r="AX450" s="14"/>
      <c r="AY450" s="14"/>
      <c r="AZ450" s="14"/>
      <c r="BA450" s="14"/>
      <c r="BB450" s="14"/>
      <c r="BC450" s="14"/>
      <c r="BD450" s="14"/>
      <c r="BE450" s="14"/>
      <c r="BF450" s="14"/>
      <c r="BG450" s="14"/>
      <c r="BH450" s="14"/>
      <c r="BI450" s="14"/>
      <c r="BJ450" s="14"/>
      <c r="BK450" s="14"/>
      <c r="BL450" s="14"/>
      <c r="BM450" s="14"/>
      <c r="BN450" s="14"/>
      <c r="BO450" s="14"/>
      <c r="BP450" s="14"/>
      <c r="BQ450" s="14"/>
      <c r="BR450" s="14"/>
      <c r="BS450" s="14"/>
      <c r="BT450" s="14"/>
      <c r="BU450" s="14"/>
      <c r="BV450" s="14"/>
      <c r="BW450" s="14"/>
      <c r="BX450" s="14"/>
      <c r="BY450" s="14"/>
      <c r="BZ450" s="14"/>
      <c r="CA450" s="14"/>
      <c r="CB450" s="14"/>
      <c r="CC450" s="14"/>
      <c r="CD450" s="14"/>
      <c r="CE450" s="14"/>
      <c r="CF450" s="14"/>
      <c r="CG450" s="14"/>
      <c r="CH450" s="14"/>
      <c r="CI450" s="14"/>
      <c r="CJ450" s="14"/>
      <c r="CK450" s="14"/>
    </row>
    <row r="451" spans="1:89"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4"/>
      <c r="AP451" s="14"/>
      <c r="AQ451" s="14"/>
      <c r="AR451" s="14"/>
      <c r="AS451" s="14"/>
      <c r="AT451" s="14"/>
      <c r="AU451" s="14"/>
      <c r="AV451" s="14"/>
      <c r="AW451" s="14"/>
      <c r="AX451" s="14"/>
      <c r="AY451" s="14"/>
      <c r="AZ451" s="14"/>
      <c r="BA451" s="14"/>
      <c r="BB451" s="14"/>
      <c r="BC451" s="14"/>
      <c r="BD451" s="14"/>
      <c r="BE451" s="14"/>
      <c r="BF451" s="14"/>
      <c r="BG451" s="14"/>
      <c r="BH451" s="14"/>
      <c r="BI451" s="14"/>
      <c r="BJ451" s="14"/>
      <c r="BK451" s="14"/>
      <c r="BL451" s="14"/>
      <c r="BM451" s="14"/>
      <c r="BN451" s="14"/>
      <c r="BO451" s="14"/>
      <c r="BP451" s="14"/>
      <c r="BQ451" s="14"/>
      <c r="BR451" s="14"/>
      <c r="BS451" s="14"/>
      <c r="BT451" s="14"/>
      <c r="BU451" s="14"/>
      <c r="BV451" s="14"/>
      <c r="BW451" s="14"/>
      <c r="BX451" s="14"/>
      <c r="BY451" s="14"/>
      <c r="BZ451" s="14"/>
      <c r="CA451" s="14"/>
      <c r="CB451" s="14"/>
      <c r="CC451" s="14"/>
      <c r="CD451" s="14"/>
      <c r="CE451" s="14"/>
      <c r="CF451" s="14"/>
      <c r="CG451" s="14"/>
      <c r="CH451" s="14"/>
      <c r="CI451" s="14"/>
      <c r="CJ451" s="14"/>
      <c r="CK451" s="14"/>
    </row>
    <row r="452" spans="1:89"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c r="AX452" s="14"/>
      <c r="AY452" s="14"/>
      <c r="AZ452" s="14"/>
      <c r="BA452" s="14"/>
      <c r="BB452" s="14"/>
      <c r="BC452" s="14"/>
      <c r="BD452" s="14"/>
      <c r="BE452" s="14"/>
      <c r="BF452" s="14"/>
      <c r="BG452" s="14"/>
      <c r="BH452" s="14"/>
      <c r="BI452" s="14"/>
      <c r="BJ452" s="14"/>
      <c r="BK452" s="14"/>
      <c r="BL452" s="14"/>
      <c r="BM452" s="14"/>
      <c r="BN452" s="14"/>
      <c r="BO452" s="14"/>
      <c r="BP452" s="14"/>
      <c r="BQ452" s="14"/>
      <c r="BR452" s="14"/>
      <c r="BS452" s="14"/>
      <c r="BT452" s="14"/>
      <c r="BU452" s="14"/>
      <c r="BV452" s="14"/>
      <c r="BW452" s="14"/>
      <c r="BX452" s="14"/>
      <c r="BY452" s="14"/>
      <c r="BZ452" s="14"/>
      <c r="CA452" s="14"/>
      <c r="CB452" s="14"/>
      <c r="CC452" s="14"/>
      <c r="CD452" s="14"/>
      <c r="CE452" s="14"/>
      <c r="CF452" s="14"/>
      <c r="CG452" s="14"/>
      <c r="CH452" s="14"/>
      <c r="CI452" s="14"/>
      <c r="CJ452" s="14"/>
      <c r="CK452" s="14"/>
    </row>
    <row r="453" spans="1:89"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4"/>
      <c r="AV453" s="14"/>
      <c r="AW453" s="14"/>
      <c r="AX453" s="14"/>
      <c r="AY453" s="14"/>
      <c r="AZ453" s="14"/>
      <c r="BA453" s="14"/>
      <c r="BB453" s="14"/>
      <c r="BC453" s="14"/>
      <c r="BD453" s="14"/>
      <c r="BE453" s="14"/>
      <c r="BF453" s="14"/>
      <c r="BG453" s="14"/>
      <c r="BH453" s="14"/>
      <c r="BI453" s="14"/>
      <c r="BJ453" s="14"/>
      <c r="BK453" s="14"/>
      <c r="BL453" s="14"/>
      <c r="BM453" s="14"/>
      <c r="BN453" s="14"/>
      <c r="BO453" s="14"/>
      <c r="BP453" s="14"/>
      <c r="BQ453" s="14"/>
      <c r="BR453" s="14"/>
      <c r="BS453" s="14"/>
      <c r="BT453" s="14"/>
      <c r="BU453" s="14"/>
      <c r="BV453" s="14"/>
      <c r="BW453" s="14"/>
      <c r="BX453" s="14"/>
      <c r="BY453" s="14"/>
      <c r="BZ453" s="14"/>
      <c r="CA453" s="14"/>
      <c r="CB453" s="14"/>
      <c r="CC453" s="14"/>
      <c r="CD453" s="14"/>
      <c r="CE453" s="14"/>
      <c r="CF453" s="14"/>
      <c r="CG453" s="14"/>
      <c r="CH453" s="14"/>
      <c r="CI453" s="14"/>
      <c r="CJ453" s="14"/>
      <c r="CK453" s="14"/>
    </row>
    <row r="454" spans="1:89"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c r="AQ454" s="14"/>
      <c r="AR454" s="14"/>
      <c r="AS454" s="14"/>
      <c r="AT454" s="14"/>
      <c r="AU454" s="14"/>
      <c r="AV454" s="14"/>
      <c r="AW454" s="14"/>
      <c r="AX454" s="14"/>
      <c r="AY454" s="14"/>
      <c r="AZ454" s="14"/>
      <c r="BA454" s="14"/>
      <c r="BB454" s="14"/>
      <c r="BC454" s="14"/>
      <c r="BD454" s="14"/>
      <c r="BE454" s="14"/>
      <c r="BF454" s="14"/>
      <c r="BG454" s="14"/>
      <c r="BH454" s="14"/>
      <c r="BI454" s="14"/>
      <c r="BJ454" s="14"/>
      <c r="BK454" s="14"/>
      <c r="BL454" s="14"/>
      <c r="BM454" s="14"/>
      <c r="BN454" s="14"/>
      <c r="BO454" s="14"/>
      <c r="BP454" s="14"/>
      <c r="BQ454" s="14"/>
      <c r="BR454" s="14"/>
      <c r="BS454" s="14"/>
      <c r="BT454" s="14"/>
      <c r="BU454" s="14"/>
      <c r="BV454" s="14"/>
      <c r="BW454" s="14"/>
      <c r="BX454" s="14"/>
      <c r="BY454" s="14"/>
      <c r="BZ454" s="14"/>
      <c r="CA454" s="14"/>
      <c r="CB454" s="14"/>
      <c r="CC454" s="14"/>
      <c r="CD454" s="14"/>
      <c r="CE454" s="14"/>
      <c r="CF454" s="14"/>
      <c r="CG454" s="14"/>
      <c r="CH454" s="14"/>
      <c r="CI454" s="14"/>
      <c r="CJ454" s="14"/>
      <c r="CK454" s="14"/>
    </row>
    <row r="455" spans="1:89"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c r="AQ455" s="14"/>
      <c r="AR455" s="14"/>
      <c r="AS455" s="14"/>
      <c r="AT455" s="14"/>
      <c r="AU455" s="14"/>
      <c r="AV455" s="14"/>
      <c r="AW455" s="14"/>
      <c r="AX455" s="14"/>
      <c r="AY455" s="14"/>
      <c r="AZ455" s="14"/>
      <c r="BA455" s="14"/>
      <c r="BB455" s="14"/>
      <c r="BC455" s="14"/>
      <c r="BD455" s="14"/>
      <c r="BE455" s="14"/>
      <c r="BF455" s="14"/>
      <c r="BG455" s="14"/>
      <c r="BH455" s="14"/>
      <c r="BI455" s="14"/>
      <c r="BJ455" s="14"/>
      <c r="BK455" s="14"/>
      <c r="BL455" s="14"/>
      <c r="BM455" s="14"/>
      <c r="BN455" s="14"/>
      <c r="BO455" s="14"/>
      <c r="BP455" s="14"/>
      <c r="BQ455" s="14"/>
      <c r="BR455" s="14"/>
      <c r="BS455" s="14"/>
      <c r="BT455" s="14"/>
      <c r="BU455" s="14"/>
      <c r="BV455" s="14"/>
      <c r="BW455" s="14"/>
      <c r="BX455" s="14"/>
      <c r="BY455" s="14"/>
      <c r="BZ455" s="14"/>
      <c r="CA455" s="14"/>
      <c r="CB455" s="14"/>
      <c r="CC455" s="14"/>
      <c r="CD455" s="14"/>
      <c r="CE455" s="14"/>
      <c r="CF455" s="14"/>
      <c r="CG455" s="14"/>
      <c r="CH455" s="14"/>
      <c r="CI455" s="14"/>
      <c r="CJ455" s="14"/>
      <c r="CK455" s="14"/>
    </row>
    <row r="456" spans="1:89"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4"/>
      <c r="AP456" s="14"/>
      <c r="AQ456" s="14"/>
      <c r="AR456" s="14"/>
      <c r="AS456" s="14"/>
      <c r="AT456" s="14"/>
      <c r="AU456" s="14"/>
      <c r="AV456" s="14"/>
      <c r="AW456" s="14"/>
      <c r="AX456" s="14"/>
      <c r="AY456" s="14"/>
      <c r="AZ456" s="14"/>
      <c r="BA456" s="14"/>
      <c r="BB456" s="14"/>
      <c r="BC456" s="14"/>
      <c r="BD456" s="14"/>
      <c r="BE456" s="14"/>
      <c r="BF456" s="14"/>
      <c r="BG456" s="14"/>
      <c r="BH456" s="14"/>
      <c r="BI456" s="14"/>
      <c r="BJ456" s="14"/>
      <c r="BK456" s="14"/>
      <c r="BL456" s="14"/>
      <c r="BM456" s="14"/>
      <c r="BN456" s="14"/>
      <c r="BO456" s="14"/>
      <c r="BP456" s="14"/>
      <c r="BQ456" s="14"/>
      <c r="BR456" s="14"/>
      <c r="BS456" s="14"/>
      <c r="BT456" s="14"/>
      <c r="BU456" s="14"/>
      <c r="BV456" s="14"/>
      <c r="BW456" s="14"/>
      <c r="BX456" s="14"/>
      <c r="BY456" s="14"/>
      <c r="BZ456" s="14"/>
      <c r="CA456" s="14"/>
      <c r="CB456" s="14"/>
      <c r="CC456" s="14"/>
      <c r="CD456" s="14"/>
      <c r="CE456" s="14"/>
      <c r="CF456" s="14"/>
      <c r="CG456" s="14"/>
      <c r="CH456" s="14"/>
      <c r="CI456" s="14"/>
      <c r="CJ456" s="14"/>
      <c r="CK456" s="14"/>
    </row>
    <row r="457" spans="1:89"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c r="AX457" s="14"/>
      <c r="AY457" s="14"/>
      <c r="AZ457" s="14"/>
      <c r="BA457" s="14"/>
      <c r="BB457" s="14"/>
      <c r="BC457" s="14"/>
      <c r="BD457" s="14"/>
      <c r="BE457" s="14"/>
      <c r="BF457" s="14"/>
      <c r="BG457" s="14"/>
      <c r="BH457" s="14"/>
      <c r="BI457" s="14"/>
      <c r="BJ457" s="14"/>
      <c r="BK457" s="14"/>
      <c r="BL457" s="14"/>
      <c r="BM457" s="14"/>
      <c r="BN457" s="14"/>
      <c r="BO457" s="14"/>
      <c r="BP457" s="14"/>
      <c r="BQ457" s="14"/>
      <c r="BR457" s="14"/>
      <c r="BS457" s="14"/>
      <c r="BT457" s="14"/>
      <c r="BU457" s="14"/>
      <c r="BV457" s="14"/>
      <c r="BW457" s="14"/>
      <c r="BX457" s="14"/>
      <c r="BY457" s="14"/>
      <c r="BZ457" s="14"/>
      <c r="CA457" s="14"/>
      <c r="CB457" s="14"/>
      <c r="CC457" s="14"/>
      <c r="CD457" s="14"/>
      <c r="CE457" s="14"/>
      <c r="CF457" s="14"/>
      <c r="CG457" s="14"/>
      <c r="CH457" s="14"/>
      <c r="CI457" s="14"/>
      <c r="CJ457" s="14"/>
      <c r="CK457" s="14"/>
    </row>
    <row r="458" spans="1:89"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c r="AX458" s="14"/>
      <c r="AY458" s="14"/>
      <c r="AZ458" s="14"/>
      <c r="BA458" s="14"/>
      <c r="BB458" s="14"/>
      <c r="BC458" s="14"/>
      <c r="BD458" s="14"/>
      <c r="BE458" s="14"/>
      <c r="BF458" s="14"/>
      <c r="BG458" s="14"/>
      <c r="BH458" s="14"/>
      <c r="BI458" s="14"/>
      <c r="BJ458" s="14"/>
      <c r="BK458" s="14"/>
      <c r="BL458" s="14"/>
      <c r="BM458" s="14"/>
      <c r="BN458" s="14"/>
      <c r="BO458" s="14"/>
      <c r="BP458" s="14"/>
      <c r="BQ458" s="14"/>
      <c r="BR458" s="14"/>
      <c r="BS458" s="14"/>
      <c r="BT458" s="14"/>
      <c r="BU458" s="14"/>
      <c r="BV458" s="14"/>
      <c r="BW458" s="14"/>
      <c r="BX458" s="14"/>
      <c r="BY458" s="14"/>
      <c r="BZ458" s="14"/>
      <c r="CA458" s="14"/>
      <c r="CB458" s="14"/>
      <c r="CC458" s="14"/>
      <c r="CD458" s="14"/>
      <c r="CE458" s="14"/>
      <c r="CF458" s="14"/>
      <c r="CG458" s="14"/>
      <c r="CH458" s="14"/>
      <c r="CI458" s="14"/>
      <c r="CJ458" s="14"/>
      <c r="CK458" s="14"/>
    </row>
    <row r="459" spans="1:89"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c r="AX459" s="14"/>
      <c r="AY459" s="14"/>
      <c r="AZ459" s="14"/>
      <c r="BA459" s="14"/>
      <c r="BB459" s="14"/>
      <c r="BC459" s="14"/>
      <c r="BD459" s="14"/>
      <c r="BE459" s="14"/>
      <c r="BF459" s="14"/>
      <c r="BG459" s="14"/>
      <c r="BH459" s="14"/>
      <c r="BI459" s="14"/>
      <c r="BJ459" s="14"/>
      <c r="BK459" s="14"/>
      <c r="BL459" s="14"/>
      <c r="BM459" s="14"/>
      <c r="BN459" s="14"/>
      <c r="BO459" s="14"/>
      <c r="BP459" s="14"/>
      <c r="BQ459" s="14"/>
      <c r="BR459" s="14"/>
      <c r="BS459" s="14"/>
      <c r="BT459" s="14"/>
      <c r="BU459" s="14"/>
      <c r="BV459" s="14"/>
      <c r="BW459" s="14"/>
      <c r="BX459" s="14"/>
      <c r="BY459" s="14"/>
      <c r="BZ459" s="14"/>
      <c r="CA459" s="14"/>
      <c r="CB459" s="14"/>
      <c r="CC459" s="14"/>
      <c r="CD459" s="14"/>
      <c r="CE459" s="14"/>
      <c r="CF459" s="14"/>
      <c r="CG459" s="14"/>
      <c r="CH459" s="14"/>
      <c r="CI459" s="14"/>
      <c r="CJ459" s="14"/>
      <c r="CK459" s="14"/>
    </row>
    <row r="460" spans="1:89"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c r="AQ460" s="14"/>
      <c r="AR460" s="14"/>
      <c r="AS460" s="14"/>
      <c r="AT460" s="14"/>
      <c r="AU460" s="14"/>
      <c r="AV460" s="14"/>
      <c r="AW460" s="14"/>
      <c r="AX460" s="14"/>
      <c r="AY460" s="14"/>
      <c r="AZ460" s="14"/>
      <c r="BA460" s="14"/>
      <c r="BB460" s="14"/>
      <c r="BC460" s="14"/>
      <c r="BD460" s="14"/>
      <c r="BE460" s="14"/>
      <c r="BF460" s="14"/>
      <c r="BG460" s="14"/>
      <c r="BH460" s="14"/>
      <c r="BI460" s="14"/>
      <c r="BJ460" s="14"/>
      <c r="BK460" s="14"/>
      <c r="BL460" s="14"/>
      <c r="BM460" s="14"/>
      <c r="BN460" s="14"/>
      <c r="BO460" s="14"/>
      <c r="BP460" s="14"/>
      <c r="BQ460" s="14"/>
      <c r="BR460" s="14"/>
      <c r="BS460" s="14"/>
      <c r="BT460" s="14"/>
      <c r="BU460" s="14"/>
      <c r="BV460" s="14"/>
      <c r="BW460" s="14"/>
      <c r="BX460" s="14"/>
      <c r="BY460" s="14"/>
      <c r="BZ460" s="14"/>
      <c r="CA460" s="14"/>
      <c r="CB460" s="14"/>
      <c r="CC460" s="14"/>
      <c r="CD460" s="14"/>
      <c r="CE460" s="14"/>
      <c r="CF460" s="14"/>
      <c r="CG460" s="14"/>
      <c r="CH460" s="14"/>
      <c r="CI460" s="14"/>
      <c r="CJ460" s="14"/>
      <c r="CK460" s="14"/>
    </row>
    <row r="461" spans="1:89"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4"/>
      <c r="AV461" s="14"/>
      <c r="AW461" s="14"/>
      <c r="AX461" s="14"/>
      <c r="AY461" s="14"/>
      <c r="AZ461" s="14"/>
      <c r="BA461" s="14"/>
      <c r="BB461" s="14"/>
      <c r="BC461" s="14"/>
      <c r="BD461" s="14"/>
      <c r="BE461" s="14"/>
      <c r="BF461" s="14"/>
      <c r="BG461" s="14"/>
      <c r="BH461" s="14"/>
      <c r="BI461" s="14"/>
      <c r="BJ461" s="14"/>
      <c r="BK461" s="14"/>
      <c r="BL461" s="14"/>
      <c r="BM461" s="14"/>
      <c r="BN461" s="14"/>
      <c r="BO461" s="14"/>
      <c r="BP461" s="14"/>
      <c r="BQ461" s="14"/>
      <c r="BR461" s="14"/>
      <c r="BS461" s="14"/>
      <c r="BT461" s="14"/>
      <c r="BU461" s="14"/>
      <c r="BV461" s="14"/>
      <c r="BW461" s="14"/>
      <c r="BX461" s="14"/>
      <c r="BY461" s="14"/>
      <c r="BZ461" s="14"/>
      <c r="CA461" s="14"/>
      <c r="CB461" s="14"/>
      <c r="CC461" s="14"/>
      <c r="CD461" s="14"/>
      <c r="CE461" s="14"/>
      <c r="CF461" s="14"/>
      <c r="CG461" s="14"/>
      <c r="CH461" s="14"/>
      <c r="CI461" s="14"/>
      <c r="CJ461" s="14"/>
      <c r="CK461" s="14"/>
    </row>
    <row r="462" spans="1:89"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4"/>
      <c r="AY462" s="14"/>
      <c r="AZ462" s="14"/>
      <c r="BA462" s="14"/>
      <c r="BB462" s="14"/>
      <c r="BC462" s="14"/>
      <c r="BD462" s="14"/>
      <c r="BE462" s="14"/>
      <c r="BF462" s="14"/>
      <c r="BG462" s="14"/>
      <c r="BH462" s="14"/>
      <c r="BI462" s="14"/>
      <c r="BJ462" s="14"/>
      <c r="BK462" s="14"/>
      <c r="BL462" s="14"/>
      <c r="BM462" s="14"/>
      <c r="BN462" s="14"/>
      <c r="BO462" s="14"/>
      <c r="BP462" s="14"/>
      <c r="BQ462" s="14"/>
      <c r="BR462" s="14"/>
      <c r="BS462" s="14"/>
      <c r="BT462" s="14"/>
      <c r="BU462" s="14"/>
      <c r="BV462" s="14"/>
      <c r="BW462" s="14"/>
      <c r="BX462" s="14"/>
      <c r="BY462" s="14"/>
      <c r="BZ462" s="14"/>
      <c r="CA462" s="14"/>
      <c r="CB462" s="14"/>
      <c r="CC462" s="14"/>
      <c r="CD462" s="14"/>
      <c r="CE462" s="14"/>
      <c r="CF462" s="14"/>
      <c r="CG462" s="14"/>
      <c r="CH462" s="14"/>
      <c r="CI462" s="14"/>
      <c r="CJ462" s="14"/>
      <c r="CK462" s="14"/>
    </row>
    <row r="463" spans="1:89"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c r="AX463" s="14"/>
      <c r="AY463" s="14"/>
      <c r="AZ463" s="14"/>
      <c r="BA463" s="14"/>
      <c r="BB463" s="14"/>
      <c r="BC463" s="14"/>
      <c r="BD463" s="14"/>
      <c r="BE463" s="14"/>
      <c r="BF463" s="14"/>
      <c r="BG463" s="14"/>
      <c r="BH463" s="14"/>
      <c r="BI463" s="14"/>
      <c r="BJ463" s="14"/>
      <c r="BK463" s="14"/>
      <c r="BL463" s="14"/>
      <c r="BM463" s="14"/>
      <c r="BN463" s="14"/>
      <c r="BO463" s="14"/>
      <c r="BP463" s="14"/>
      <c r="BQ463" s="14"/>
      <c r="BR463" s="14"/>
      <c r="BS463" s="14"/>
      <c r="BT463" s="14"/>
      <c r="BU463" s="14"/>
      <c r="BV463" s="14"/>
      <c r="BW463" s="14"/>
      <c r="BX463" s="14"/>
      <c r="BY463" s="14"/>
      <c r="BZ463" s="14"/>
      <c r="CA463" s="14"/>
      <c r="CB463" s="14"/>
      <c r="CC463" s="14"/>
      <c r="CD463" s="14"/>
      <c r="CE463" s="14"/>
      <c r="CF463" s="14"/>
      <c r="CG463" s="14"/>
      <c r="CH463" s="14"/>
      <c r="CI463" s="14"/>
      <c r="CJ463" s="14"/>
      <c r="CK463" s="14"/>
    </row>
    <row r="464" spans="1:89"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c r="AQ464" s="14"/>
      <c r="AR464" s="14"/>
      <c r="AS464" s="14"/>
      <c r="AT464" s="14"/>
      <c r="AU464" s="14"/>
      <c r="AV464" s="14"/>
      <c r="AW464" s="14"/>
      <c r="AX464" s="14"/>
      <c r="AY464" s="14"/>
      <c r="AZ464" s="14"/>
      <c r="BA464" s="14"/>
      <c r="BB464" s="14"/>
      <c r="BC464" s="14"/>
      <c r="BD464" s="14"/>
      <c r="BE464" s="14"/>
      <c r="BF464" s="14"/>
      <c r="BG464" s="14"/>
      <c r="BH464" s="14"/>
      <c r="BI464" s="14"/>
      <c r="BJ464" s="14"/>
      <c r="BK464" s="14"/>
      <c r="BL464" s="14"/>
      <c r="BM464" s="14"/>
      <c r="BN464" s="14"/>
      <c r="BO464" s="14"/>
      <c r="BP464" s="14"/>
      <c r="BQ464" s="14"/>
      <c r="BR464" s="14"/>
      <c r="BS464" s="14"/>
      <c r="BT464" s="14"/>
      <c r="BU464" s="14"/>
      <c r="BV464" s="14"/>
      <c r="BW464" s="14"/>
      <c r="BX464" s="14"/>
      <c r="BY464" s="14"/>
      <c r="BZ464" s="14"/>
      <c r="CA464" s="14"/>
      <c r="CB464" s="14"/>
      <c r="CC464" s="14"/>
      <c r="CD464" s="14"/>
      <c r="CE464" s="14"/>
      <c r="CF464" s="14"/>
      <c r="CG464" s="14"/>
      <c r="CH464" s="14"/>
      <c r="CI464" s="14"/>
      <c r="CJ464" s="14"/>
      <c r="CK464" s="14"/>
    </row>
    <row r="465" spans="1:89"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4"/>
      <c r="AV465" s="14"/>
      <c r="AW465" s="14"/>
      <c r="AX465" s="14"/>
      <c r="AY465" s="14"/>
      <c r="AZ465" s="14"/>
      <c r="BA465" s="14"/>
      <c r="BB465" s="14"/>
      <c r="BC465" s="14"/>
      <c r="BD465" s="14"/>
      <c r="BE465" s="14"/>
      <c r="BF465" s="14"/>
      <c r="BG465" s="14"/>
      <c r="BH465" s="14"/>
      <c r="BI465" s="14"/>
      <c r="BJ465" s="14"/>
      <c r="BK465" s="14"/>
      <c r="BL465" s="14"/>
      <c r="BM465" s="14"/>
      <c r="BN465" s="14"/>
      <c r="BO465" s="14"/>
      <c r="BP465" s="14"/>
      <c r="BQ465" s="14"/>
      <c r="BR465" s="14"/>
      <c r="BS465" s="14"/>
      <c r="BT465" s="14"/>
      <c r="BU465" s="14"/>
      <c r="BV465" s="14"/>
      <c r="BW465" s="14"/>
      <c r="BX465" s="14"/>
      <c r="BY465" s="14"/>
      <c r="BZ465" s="14"/>
      <c r="CA465" s="14"/>
      <c r="CB465" s="14"/>
      <c r="CC465" s="14"/>
      <c r="CD465" s="14"/>
      <c r="CE465" s="14"/>
      <c r="CF465" s="14"/>
      <c r="CG465" s="14"/>
      <c r="CH465" s="14"/>
      <c r="CI465" s="14"/>
      <c r="CJ465" s="14"/>
      <c r="CK465" s="14"/>
    </row>
    <row r="466" spans="1:89"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4"/>
      <c r="AY466" s="14"/>
      <c r="AZ466" s="14"/>
      <c r="BA466" s="14"/>
      <c r="BB466" s="14"/>
      <c r="BC466" s="14"/>
      <c r="BD466" s="14"/>
      <c r="BE466" s="14"/>
      <c r="BF466" s="14"/>
      <c r="BG466" s="14"/>
      <c r="BH466" s="14"/>
      <c r="BI466" s="14"/>
      <c r="BJ466" s="14"/>
      <c r="BK466" s="14"/>
      <c r="BL466" s="14"/>
      <c r="BM466" s="14"/>
      <c r="BN466" s="14"/>
      <c r="BO466" s="14"/>
      <c r="BP466" s="14"/>
      <c r="BQ466" s="14"/>
      <c r="BR466" s="14"/>
      <c r="BS466" s="14"/>
      <c r="BT466" s="14"/>
      <c r="BU466" s="14"/>
      <c r="BV466" s="14"/>
      <c r="BW466" s="14"/>
      <c r="BX466" s="14"/>
      <c r="BY466" s="14"/>
      <c r="BZ466" s="14"/>
      <c r="CA466" s="14"/>
      <c r="CB466" s="14"/>
      <c r="CC466" s="14"/>
      <c r="CD466" s="14"/>
      <c r="CE466" s="14"/>
      <c r="CF466" s="14"/>
      <c r="CG466" s="14"/>
      <c r="CH466" s="14"/>
      <c r="CI466" s="14"/>
      <c r="CJ466" s="14"/>
      <c r="CK466" s="14"/>
    </row>
    <row r="467" spans="1:89"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c r="AY467" s="14"/>
      <c r="AZ467" s="14"/>
      <c r="BA467" s="14"/>
      <c r="BB467" s="14"/>
      <c r="BC467" s="14"/>
      <c r="BD467" s="14"/>
      <c r="BE467" s="14"/>
      <c r="BF467" s="14"/>
      <c r="BG467" s="14"/>
      <c r="BH467" s="14"/>
      <c r="BI467" s="14"/>
      <c r="BJ467" s="14"/>
      <c r="BK467" s="14"/>
      <c r="BL467" s="14"/>
      <c r="BM467" s="14"/>
      <c r="BN467" s="14"/>
      <c r="BO467" s="14"/>
      <c r="BP467" s="14"/>
      <c r="BQ467" s="14"/>
      <c r="BR467" s="14"/>
      <c r="BS467" s="14"/>
      <c r="BT467" s="14"/>
      <c r="BU467" s="14"/>
      <c r="BV467" s="14"/>
      <c r="BW467" s="14"/>
      <c r="BX467" s="14"/>
      <c r="BY467" s="14"/>
      <c r="BZ467" s="14"/>
      <c r="CA467" s="14"/>
      <c r="CB467" s="14"/>
      <c r="CC467" s="14"/>
      <c r="CD467" s="14"/>
      <c r="CE467" s="14"/>
      <c r="CF467" s="14"/>
      <c r="CG467" s="14"/>
      <c r="CH467" s="14"/>
      <c r="CI467" s="14"/>
      <c r="CJ467" s="14"/>
      <c r="CK467" s="14"/>
    </row>
    <row r="468" spans="1:89"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4"/>
      <c r="AP468" s="14"/>
      <c r="AQ468" s="14"/>
      <c r="AR468" s="14"/>
      <c r="AS468" s="14"/>
      <c r="AT468" s="14"/>
      <c r="AU468" s="14"/>
      <c r="AV468" s="14"/>
      <c r="AW468" s="14"/>
      <c r="AX468" s="14"/>
      <c r="AY468" s="14"/>
      <c r="AZ468" s="14"/>
      <c r="BA468" s="14"/>
      <c r="BB468" s="14"/>
      <c r="BC468" s="14"/>
      <c r="BD468" s="14"/>
      <c r="BE468" s="14"/>
      <c r="BF468" s="14"/>
      <c r="BG468" s="14"/>
      <c r="BH468" s="14"/>
      <c r="BI468" s="14"/>
      <c r="BJ468" s="14"/>
      <c r="BK468" s="14"/>
      <c r="BL468" s="14"/>
      <c r="BM468" s="14"/>
      <c r="BN468" s="14"/>
      <c r="BO468" s="14"/>
      <c r="BP468" s="14"/>
      <c r="BQ468" s="14"/>
      <c r="BR468" s="14"/>
      <c r="BS468" s="14"/>
      <c r="BT468" s="14"/>
      <c r="BU468" s="14"/>
      <c r="BV468" s="14"/>
      <c r="BW468" s="14"/>
      <c r="BX468" s="14"/>
      <c r="BY468" s="14"/>
      <c r="BZ468" s="14"/>
      <c r="CA468" s="14"/>
      <c r="CB468" s="14"/>
      <c r="CC468" s="14"/>
      <c r="CD468" s="14"/>
      <c r="CE468" s="14"/>
      <c r="CF468" s="14"/>
      <c r="CG468" s="14"/>
      <c r="CH468" s="14"/>
      <c r="CI468" s="14"/>
      <c r="CJ468" s="14"/>
      <c r="CK468" s="14"/>
    </row>
    <row r="469" spans="1:89"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c r="AQ469" s="14"/>
      <c r="AR469" s="14"/>
      <c r="AS469" s="14"/>
      <c r="AT469" s="14"/>
      <c r="AU469" s="14"/>
      <c r="AV469" s="14"/>
      <c r="AW469" s="14"/>
      <c r="AX469" s="14"/>
      <c r="AY469" s="14"/>
      <c r="AZ469" s="14"/>
      <c r="BA469" s="14"/>
      <c r="BB469" s="14"/>
      <c r="BC469" s="14"/>
      <c r="BD469" s="14"/>
      <c r="BE469" s="14"/>
      <c r="BF469" s="14"/>
      <c r="BG469" s="14"/>
      <c r="BH469" s="14"/>
      <c r="BI469" s="14"/>
      <c r="BJ469" s="14"/>
      <c r="BK469" s="14"/>
      <c r="BL469" s="14"/>
      <c r="BM469" s="14"/>
      <c r="BN469" s="14"/>
      <c r="BO469" s="14"/>
      <c r="BP469" s="14"/>
      <c r="BQ469" s="14"/>
      <c r="BR469" s="14"/>
      <c r="BS469" s="14"/>
      <c r="BT469" s="14"/>
      <c r="BU469" s="14"/>
      <c r="BV469" s="14"/>
      <c r="BW469" s="14"/>
      <c r="BX469" s="14"/>
      <c r="BY469" s="14"/>
      <c r="BZ469" s="14"/>
      <c r="CA469" s="14"/>
      <c r="CB469" s="14"/>
      <c r="CC469" s="14"/>
      <c r="CD469" s="14"/>
      <c r="CE469" s="14"/>
      <c r="CF469" s="14"/>
      <c r="CG469" s="14"/>
      <c r="CH469" s="14"/>
      <c r="CI469" s="14"/>
      <c r="CJ469" s="14"/>
      <c r="CK469" s="14"/>
    </row>
    <row r="470" spans="1:89"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c r="AX470" s="14"/>
      <c r="AY470" s="14"/>
      <c r="AZ470" s="14"/>
      <c r="BA470" s="14"/>
      <c r="BB470" s="14"/>
      <c r="BC470" s="14"/>
      <c r="BD470" s="14"/>
      <c r="BE470" s="14"/>
      <c r="BF470" s="14"/>
      <c r="BG470" s="14"/>
      <c r="BH470" s="14"/>
      <c r="BI470" s="14"/>
      <c r="BJ470" s="14"/>
      <c r="BK470" s="14"/>
      <c r="BL470" s="14"/>
      <c r="BM470" s="14"/>
      <c r="BN470" s="14"/>
      <c r="BO470" s="14"/>
      <c r="BP470" s="14"/>
      <c r="BQ470" s="14"/>
      <c r="BR470" s="14"/>
      <c r="BS470" s="14"/>
      <c r="BT470" s="14"/>
      <c r="BU470" s="14"/>
      <c r="BV470" s="14"/>
      <c r="BW470" s="14"/>
      <c r="BX470" s="14"/>
      <c r="BY470" s="14"/>
      <c r="BZ470" s="14"/>
      <c r="CA470" s="14"/>
      <c r="CB470" s="14"/>
      <c r="CC470" s="14"/>
      <c r="CD470" s="14"/>
      <c r="CE470" s="14"/>
      <c r="CF470" s="14"/>
      <c r="CG470" s="14"/>
      <c r="CH470" s="14"/>
      <c r="CI470" s="14"/>
      <c r="CJ470" s="14"/>
      <c r="CK470" s="14"/>
    </row>
    <row r="471" spans="1:89"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c r="AX471" s="14"/>
      <c r="AY471" s="14"/>
      <c r="AZ471" s="14"/>
      <c r="BA471" s="14"/>
      <c r="BB471" s="14"/>
      <c r="BC471" s="14"/>
      <c r="BD471" s="14"/>
      <c r="BE471" s="14"/>
      <c r="BF471" s="14"/>
      <c r="BG471" s="14"/>
      <c r="BH471" s="14"/>
      <c r="BI471" s="14"/>
      <c r="BJ471" s="14"/>
      <c r="BK471" s="14"/>
      <c r="BL471" s="14"/>
      <c r="BM471" s="14"/>
      <c r="BN471" s="14"/>
      <c r="BO471" s="14"/>
      <c r="BP471" s="14"/>
      <c r="BQ471" s="14"/>
      <c r="BR471" s="14"/>
      <c r="BS471" s="14"/>
      <c r="BT471" s="14"/>
      <c r="BU471" s="14"/>
      <c r="BV471" s="14"/>
      <c r="BW471" s="14"/>
      <c r="BX471" s="14"/>
      <c r="BY471" s="14"/>
      <c r="BZ471" s="14"/>
      <c r="CA471" s="14"/>
      <c r="CB471" s="14"/>
      <c r="CC471" s="14"/>
      <c r="CD471" s="14"/>
      <c r="CE471" s="14"/>
      <c r="CF471" s="14"/>
      <c r="CG471" s="14"/>
      <c r="CH471" s="14"/>
      <c r="CI471" s="14"/>
      <c r="CJ471" s="14"/>
      <c r="CK471" s="14"/>
    </row>
    <row r="472" spans="1:89"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c r="AQ472" s="14"/>
      <c r="AR472" s="14"/>
      <c r="AS472" s="14"/>
      <c r="AT472" s="14"/>
      <c r="AU472" s="14"/>
      <c r="AV472" s="14"/>
      <c r="AW472" s="14"/>
      <c r="AX472" s="14"/>
      <c r="AY472" s="14"/>
      <c r="AZ472" s="14"/>
      <c r="BA472" s="14"/>
      <c r="BB472" s="14"/>
      <c r="BC472" s="14"/>
      <c r="BD472" s="14"/>
      <c r="BE472" s="14"/>
      <c r="BF472" s="14"/>
      <c r="BG472" s="14"/>
      <c r="BH472" s="14"/>
      <c r="BI472" s="14"/>
      <c r="BJ472" s="14"/>
      <c r="BK472" s="14"/>
      <c r="BL472" s="14"/>
      <c r="BM472" s="14"/>
      <c r="BN472" s="14"/>
      <c r="BO472" s="14"/>
      <c r="BP472" s="14"/>
      <c r="BQ472" s="14"/>
      <c r="BR472" s="14"/>
      <c r="BS472" s="14"/>
      <c r="BT472" s="14"/>
      <c r="BU472" s="14"/>
      <c r="BV472" s="14"/>
      <c r="BW472" s="14"/>
      <c r="BX472" s="14"/>
      <c r="BY472" s="14"/>
      <c r="BZ472" s="14"/>
      <c r="CA472" s="14"/>
      <c r="CB472" s="14"/>
      <c r="CC472" s="14"/>
      <c r="CD472" s="14"/>
      <c r="CE472" s="14"/>
      <c r="CF472" s="14"/>
      <c r="CG472" s="14"/>
      <c r="CH472" s="14"/>
      <c r="CI472" s="14"/>
      <c r="CJ472" s="14"/>
      <c r="CK472" s="14"/>
    </row>
    <row r="473" spans="1:89"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c r="AR473" s="14"/>
      <c r="AS473" s="14"/>
      <c r="AT473" s="14"/>
      <c r="AU473" s="14"/>
      <c r="AV473" s="14"/>
      <c r="AW473" s="14"/>
      <c r="AX473" s="14"/>
      <c r="AY473" s="14"/>
      <c r="AZ473" s="14"/>
      <c r="BA473" s="14"/>
      <c r="BB473" s="14"/>
      <c r="BC473" s="14"/>
      <c r="BD473" s="14"/>
      <c r="BE473" s="14"/>
      <c r="BF473" s="14"/>
      <c r="BG473" s="14"/>
      <c r="BH473" s="14"/>
      <c r="BI473" s="14"/>
      <c r="BJ473" s="14"/>
      <c r="BK473" s="14"/>
      <c r="BL473" s="14"/>
      <c r="BM473" s="14"/>
      <c r="BN473" s="14"/>
      <c r="BO473" s="14"/>
      <c r="BP473" s="14"/>
      <c r="BQ473" s="14"/>
      <c r="BR473" s="14"/>
      <c r="BS473" s="14"/>
      <c r="BT473" s="14"/>
      <c r="BU473" s="14"/>
      <c r="BV473" s="14"/>
      <c r="BW473" s="14"/>
      <c r="BX473" s="14"/>
      <c r="BY473" s="14"/>
      <c r="BZ473" s="14"/>
      <c r="CA473" s="14"/>
      <c r="CB473" s="14"/>
      <c r="CC473" s="14"/>
      <c r="CD473" s="14"/>
      <c r="CE473" s="14"/>
      <c r="CF473" s="14"/>
      <c r="CG473" s="14"/>
      <c r="CH473" s="14"/>
      <c r="CI473" s="14"/>
      <c r="CJ473" s="14"/>
      <c r="CK473" s="14"/>
    </row>
    <row r="474" spans="1:89"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c r="AQ474" s="14"/>
      <c r="AR474" s="14"/>
      <c r="AS474" s="14"/>
      <c r="AT474" s="14"/>
      <c r="AU474" s="14"/>
      <c r="AV474" s="14"/>
      <c r="AW474" s="14"/>
      <c r="AX474" s="14"/>
      <c r="AY474" s="14"/>
      <c r="AZ474" s="14"/>
      <c r="BA474" s="14"/>
      <c r="BB474" s="14"/>
      <c r="BC474" s="14"/>
      <c r="BD474" s="14"/>
      <c r="BE474" s="14"/>
      <c r="BF474" s="14"/>
      <c r="BG474" s="14"/>
      <c r="BH474" s="14"/>
      <c r="BI474" s="14"/>
      <c r="BJ474" s="14"/>
      <c r="BK474" s="14"/>
      <c r="BL474" s="14"/>
      <c r="BM474" s="14"/>
      <c r="BN474" s="14"/>
      <c r="BO474" s="14"/>
      <c r="BP474" s="14"/>
      <c r="BQ474" s="14"/>
      <c r="BR474" s="14"/>
      <c r="BS474" s="14"/>
      <c r="BT474" s="14"/>
      <c r="BU474" s="14"/>
      <c r="BV474" s="14"/>
      <c r="BW474" s="14"/>
      <c r="BX474" s="14"/>
      <c r="BY474" s="14"/>
      <c r="BZ474" s="14"/>
      <c r="CA474" s="14"/>
      <c r="CB474" s="14"/>
      <c r="CC474" s="14"/>
      <c r="CD474" s="14"/>
      <c r="CE474" s="14"/>
      <c r="CF474" s="14"/>
      <c r="CG474" s="14"/>
      <c r="CH474" s="14"/>
      <c r="CI474" s="14"/>
      <c r="CJ474" s="14"/>
      <c r="CK474" s="14"/>
    </row>
    <row r="475" spans="1:89"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4"/>
      <c r="AY475" s="14"/>
      <c r="AZ475" s="14"/>
      <c r="BA475" s="14"/>
      <c r="BB475" s="14"/>
      <c r="BC475" s="14"/>
      <c r="BD475" s="14"/>
      <c r="BE475" s="14"/>
      <c r="BF475" s="14"/>
      <c r="BG475" s="14"/>
      <c r="BH475" s="14"/>
      <c r="BI475" s="14"/>
      <c r="BJ475" s="14"/>
      <c r="BK475" s="14"/>
      <c r="BL475" s="14"/>
      <c r="BM475" s="14"/>
      <c r="BN475" s="14"/>
      <c r="BO475" s="14"/>
      <c r="BP475" s="14"/>
      <c r="BQ475" s="14"/>
      <c r="BR475" s="14"/>
      <c r="BS475" s="14"/>
      <c r="BT475" s="14"/>
      <c r="BU475" s="14"/>
      <c r="BV475" s="14"/>
      <c r="BW475" s="14"/>
      <c r="BX475" s="14"/>
      <c r="BY475" s="14"/>
      <c r="BZ475" s="14"/>
      <c r="CA475" s="14"/>
      <c r="CB475" s="14"/>
      <c r="CC475" s="14"/>
      <c r="CD475" s="14"/>
      <c r="CE475" s="14"/>
      <c r="CF475" s="14"/>
      <c r="CG475" s="14"/>
      <c r="CH475" s="14"/>
      <c r="CI475" s="14"/>
      <c r="CJ475" s="14"/>
      <c r="CK475" s="14"/>
    </row>
    <row r="476" spans="1:89"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4"/>
      <c r="AP476" s="14"/>
      <c r="AQ476" s="14"/>
      <c r="AR476" s="14"/>
      <c r="AS476" s="14"/>
      <c r="AT476" s="14"/>
      <c r="AU476" s="14"/>
      <c r="AV476" s="14"/>
      <c r="AW476" s="14"/>
      <c r="AX476" s="14"/>
      <c r="AY476" s="14"/>
      <c r="AZ476" s="14"/>
      <c r="BA476" s="14"/>
      <c r="BB476" s="14"/>
      <c r="BC476" s="14"/>
      <c r="BD476" s="14"/>
      <c r="BE476" s="14"/>
      <c r="BF476" s="14"/>
      <c r="BG476" s="14"/>
      <c r="BH476" s="14"/>
      <c r="BI476" s="14"/>
      <c r="BJ476" s="14"/>
      <c r="BK476" s="14"/>
      <c r="BL476" s="14"/>
      <c r="BM476" s="14"/>
      <c r="BN476" s="14"/>
      <c r="BO476" s="14"/>
      <c r="BP476" s="14"/>
      <c r="BQ476" s="14"/>
      <c r="BR476" s="14"/>
      <c r="BS476" s="14"/>
      <c r="BT476" s="14"/>
      <c r="BU476" s="14"/>
      <c r="BV476" s="14"/>
      <c r="BW476" s="14"/>
      <c r="BX476" s="14"/>
      <c r="BY476" s="14"/>
      <c r="BZ476" s="14"/>
      <c r="CA476" s="14"/>
      <c r="CB476" s="14"/>
      <c r="CC476" s="14"/>
      <c r="CD476" s="14"/>
      <c r="CE476" s="14"/>
      <c r="CF476" s="14"/>
      <c r="CG476" s="14"/>
      <c r="CH476" s="14"/>
      <c r="CI476" s="14"/>
      <c r="CJ476" s="14"/>
      <c r="CK476" s="14"/>
    </row>
    <row r="477" spans="1:89"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c r="AQ477" s="14"/>
      <c r="AR477" s="14"/>
      <c r="AS477" s="14"/>
      <c r="AT477" s="14"/>
      <c r="AU477" s="14"/>
      <c r="AV477" s="14"/>
      <c r="AW477" s="14"/>
      <c r="AX477" s="14"/>
      <c r="AY477" s="14"/>
      <c r="AZ477" s="14"/>
      <c r="BA477" s="14"/>
      <c r="BB477" s="14"/>
      <c r="BC477" s="14"/>
      <c r="BD477" s="14"/>
      <c r="BE477" s="14"/>
      <c r="BF477" s="14"/>
      <c r="BG477" s="14"/>
      <c r="BH477" s="14"/>
      <c r="BI477" s="14"/>
      <c r="BJ477" s="14"/>
      <c r="BK477" s="14"/>
      <c r="BL477" s="14"/>
      <c r="BM477" s="14"/>
      <c r="BN477" s="14"/>
      <c r="BO477" s="14"/>
      <c r="BP477" s="14"/>
      <c r="BQ477" s="14"/>
      <c r="BR477" s="14"/>
      <c r="BS477" s="14"/>
      <c r="BT477" s="14"/>
      <c r="BU477" s="14"/>
      <c r="BV477" s="14"/>
      <c r="BW477" s="14"/>
      <c r="BX477" s="14"/>
      <c r="BY477" s="14"/>
      <c r="BZ477" s="14"/>
      <c r="CA477" s="14"/>
      <c r="CB477" s="14"/>
      <c r="CC477" s="14"/>
      <c r="CD477" s="14"/>
      <c r="CE477" s="14"/>
      <c r="CF477" s="14"/>
      <c r="CG477" s="14"/>
      <c r="CH477" s="14"/>
      <c r="CI477" s="14"/>
      <c r="CJ477" s="14"/>
      <c r="CK477" s="14"/>
    </row>
    <row r="478" spans="1:89"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4"/>
      <c r="AV478" s="14"/>
      <c r="AW478" s="14"/>
      <c r="AX478" s="14"/>
      <c r="AY478" s="14"/>
      <c r="AZ478" s="14"/>
      <c r="BA478" s="14"/>
      <c r="BB478" s="14"/>
      <c r="BC478" s="14"/>
      <c r="BD478" s="14"/>
      <c r="BE478" s="14"/>
      <c r="BF478" s="14"/>
      <c r="BG478" s="14"/>
      <c r="BH478" s="14"/>
      <c r="BI478" s="14"/>
      <c r="BJ478" s="14"/>
      <c r="BK478" s="14"/>
      <c r="BL478" s="14"/>
      <c r="BM478" s="14"/>
      <c r="BN478" s="14"/>
      <c r="BO478" s="14"/>
      <c r="BP478" s="14"/>
      <c r="BQ478" s="14"/>
      <c r="BR478" s="14"/>
      <c r="BS478" s="14"/>
      <c r="BT478" s="14"/>
      <c r="BU478" s="14"/>
      <c r="BV478" s="14"/>
      <c r="BW478" s="14"/>
      <c r="BX478" s="14"/>
      <c r="BY478" s="14"/>
      <c r="BZ478" s="14"/>
      <c r="CA478" s="14"/>
      <c r="CB478" s="14"/>
      <c r="CC478" s="14"/>
      <c r="CD478" s="14"/>
      <c r="CE478" s="14"/>
      <c r="CF478" s="14"/>
      <c r="CG478" s="14"/>
      <c r="CH478" s="14"/>
      <c r="CI478" s="14"/>
      <c r="CJ478" s="14"/>
      <c r="CK478" s="14"/>
    </row>
    <row r="479" spans="1:89"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c r="AY479" s="14"/>
      <c r="AZ479" s="14"/>
      <c r="BA479" s="14"/>
      <c r="BB479" s="14"/>
      <c r="BC479" s="14"/>
      <c r="BD479" s="14"/>
      <c r="BE479" s="14"/>
      <c r="BF479" s="14"/>
      <c r="BG479" s="14"/>
      <c r="BH479" s="14"/>
      <c r="BI479" s="14"/>
      <c r="BJ479" s="14"/>
      <c r="BK479" s="14"/>
      <c r="BL479" s="14"/>
      <c r="BM479" s="14"/>
      <c r="BN479" s="14"/>
      <c r="BO479" s="14"/>
      <c r="BP479" s="14"/>
      <c r="BQ479" s="14"/>
      <c r="BR479" s="14"/>
      <c r="BS479" s="14"/>
      <c r="BT479" s="14"/>
      <c r="BU479" s="14"/>
      <c r="BV479" s="14"/>
      <c r="BW479" s="14"/>
      <c r="BX479" s="14"/>
      <c r="BY479" s="14"/>
      <c r="BZ479" s="14"/>
      <c r="CA479" s="14"/>
      <c r="CB479" s="14"/>
      <c r="CC479" s="14"/>
      <c r="CD479" s="14"/>
      <c r="CE479" s="14"/>
      <c r="CF479" s="14"/>
      <c r="CG479" s="14"/>
      <c r="CH479" s="14"/>
      <c r="CI479" s="14"/>
      <c r="CJ479" s="14"/>
      <c r="CK479" s="14"/>
    </row>
    <row r="480" spans="1:89"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14"/>
      <c r="BI480" s="14"/>
      <c r="BJ480" s="14"/>
      <c r="BK480" s="14"/>
      <c r="BL480" s="14"/>
      <c r="BM480" s="14"/>
      <c r="BN480" s="14"/>
      <c r="BO480" s="14"/>
      <c r="BP480" s="14"/>
      <c r="BQ480" s="14"/>
      <c r="BR480" s="14"/>
      <c r="BS480" s="14"/>
      <c r="BT480" s="14"/>
      <c r="BU480" s="14"/>
      <c r="BV480" s="14"/>
      <c r="BW480" s="14"/>
      <c r="BX480" s="14"/>
      <c r="BY480" s="14"/>
      <c r="BZ480" s="14"/>
      <c r="CA480" s="14"/>
      <c r="CB480" s="14"/>
      <c r="CC480" s="14"/>
      <c r="CD480" s="14"/>
      <c r="CE480" s="14"/>
      <c r="CF480" s="14"/>
      <c r="CG480" s="14"/>
      <c r="CH480" s="14"/>
      <c r="CI480" s="14"/>
      <c r="CJ480" s="14"/>
      <c r="CK480" s="14"/>
    </row>
    <row r="481" spans="1:89"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c r="AQ481" s="14"/>
      <c r="AR481" s="14"/>
      <c r="AS481" s="14"/>
      <c r="AT481" s="14"/>
      <c r="AU481" s="14"/>
      <c r="AV481" s="14"/>
      <c r="AW481" s="14"/>
      <c r="AX481" s="14"/>
      <c r="AY481" s="14"/>
      <c r="AZ481" s="14"/>
      <c r="BA481" s="14"/>
      <c r="BB481" s="14"/>
      <c r="BC481" s="14"/>
      <c r="BD481" s="14"/>
      <c r="BE481" s="14"/>
      <c r="BF481" s="14"/>
      <c r="BG481" s="14"/>
      <c r="BH481" s="14"/>
      <c r="BI481" s="14"/>
      <c r="BJ481" s="14"/>
      <c r="BK481" s="14"/>
      <c r="BL481" s="14"/>
      <c r="BM481" s="14"/>
      <c r="BN481" s="14"/>
      <c r="BO481" s="14"/>
      <c r="BP481" s="14"/>
      <c r="BQ481" s="14"/>
      <c r="BR481" s="14"/>
      <c r="BS481" s="14"/>
      <c r="BT481" s="14"/>
      <c r="BU481" s="14"/>
      <c r="BV481" s="14"/>
      <c r="BW481" s="14"/>
      <c r="BX481" s="14"/>
      <c r="BY481" s="14"/>
      <c r="BZ481" s="14"/>
      <c r="CA481" s="14"/>
      <c r="CB481" s="14"/>
      <c r="CC481" s="14"/>
      <c r="CD481" s="14"/>
      <c r="CE481" s="14"/>
      <c r="CF481" s="14"/>
      <c r="CG481" s="14"/>
      <c r="CH481" s="14"/>
      <c r="CI481" s="14"/>
      <c r="CJ481" s="14"/>
      <c r="CK481" s="14"/>
    </row>
    <row r="482" spans="1:89"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c r="AN482" s="14"/>
      <c r="AO482" s="14"/>
      <c r="AP482" s="14"/>
      <c r="AQ482" s="14"/>
      <c r="AR482" s="14"/>
      <c r="AS482" s="14"/>
      <c r="AT482" s="14"/>
      <c r="AU482" s="14"/>
      <c r="AV482" s="14"/>
      <c r="AW482" s="14"/>
      <c r="AX482" s="14"/>
      <c r="AY482" s="14"/>
      <c r="AZ482" s="14"/>
      <c r="BA482" s="14"/>
      <c r="BB482" s="14"/>
      <c r="BC482" s="14"/>
      <c r="BD482" s="14"/>
      <c r="BE482" s="14"/>
      <c r="BF482" s="14"/>
      <c r="BG482" s="14"/>
      <c r="BH482" s="14"/>
      <c r="BI482" s="14"/>
      <c r="BJ482" s="14"/>
      <c r="BK482" s="14"/>
      <c r="BL482" s="14"/>
      <c r="BM482" s="14"/>
      <c r="BN482" s="14"/>
      <c r="BO482" s="14"/>
      <c r="BP482" s="14"/>
      <c r="BQ482" s="14"/>
      <c r="BR482" s="14"/>
      <c r="BS482" s="14"/>
      <c r="BT482" s="14"/>
      <c r="BU482" s="14"/>
      <c r="BV482" s="14"/>
      <c r="BW482" s="14"/>
      <c r="BX482" s="14"/>
      <c r="BY482" s="14"/>
      <c r="BZ482" s="14"/>
      <c r="CA482" s="14"/>
      <c r="CB482" s="14"/>
      <c r="CC482" s="14"/>
      <c r="CD482" s="14"/>
      <c r="CE482" s="14"/>
      <c r="CF482" s="14"/>
      <c r="CG482" s="14"/>
      <c r="CH482" s="14"/>
      <c r="CI482" s="14"/>
      <c r="CJ482" s="14"/>
      <c r="CK482" s="14"/>
    </row>
    <row r="483" spans="1:89"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c r="AR483" s="14"/>
      <c r="AS483" s="14"/>
      <c r="AT483" s="14"/>
      <c r="AU483" s="14"/>
      <c r="AV483" s="14"/>
      <c r="AW483" s="14"/>
      <c r="AX483" s="14"/>
      <c r="AY483" s="14"/>
      <c r="AZ483" s="14"/>
      <c r="BA483" s="14"/>
      <c r="BB483" s="14"/>
      <c r="BC483" s="14"/>
      <c r="BD483" s="14"/>
      <c r="BE483" s="14"/>
      <c r="BF483" s="14"/>
      <c r="BG483" s="14"/>
      <c r="BH483" s="14"/>
      <c r="BI483" s="14"/>
      <c r="BJ483" s="14"/>
      <c r="BK483" s="14"/>
      <c r="BL483" s="14"/>
      <c r="BM483" s="14"/>
      <c r="BN483" s="14"/>
      <c r="BO483" s="14"/>
      <c r="BP483" s="14"/>
      <c r="BQ483" s="14"/>
      <c r="BR483" s="14"/>
      <c r="BS483" s="14"/>
      <c r="BT483" s="14"/>
      <c r="BU483" s="14"/>
      <c r="BV483" s="14"/>
      <c r="BW483" s="14"/>
      <c r="BX483" s="14"/>
      <c r="BY483" s="14"/>
      <c r="BZ483" s="14"/>
      <c r="CA483" s="14"/>
      <c r="CB483" s="14"/>
      <c r="CC483" s="14"/>
      <c r="CD483" s="14"/>
      <c r="CE483" s="14"/>
      <c r="CF483" s="14"/>
      <c r="CG483" s="14"/>
      <c r="CH483" s="14"/>
      <c r="CI483" s="14"/>
      <c r="CJ483" s="14"/>
      <c r="CK483" s="14"/>
    </row>
    <row r="484" spans="1:89"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c r="AX484" s="14"/>
      <c r="AY484" s="14"/>
      <c r="AZ484" s="14"/>
      <c r="BA484" s="14"/>
      <c r="BB484" s="14"/>
      <c r="BC484" s="14"/>
      <c r="BD484" s="14"/>
      <c r="BE484" s="14"/>
      <c r="BF484" s="14"/>
      <c r="BG484" s="14"/>
      <c r="BH484" s="14"/>
      <c r="BI484" s="14"/>
      <c r="BJ484" s="14"/>
      <c r="BK484" s="14"/>
      <c r="BL484" s="14"/>
      <c r="BM484" s="14"/>
      <c r="BN484" s="14"/>
      <c r="BO484" s="14"/>
      <c r="BP484" s="14"/>
      <c r="BQ484" s="14"/>
      <c r="BR484" s="14"/>
      <c r="BS484" s="14"/>
      <c r="BT484" s="14"/>
      <c r="BU484" s="14"/>
      <c r="BV484" s="14"/>
      <c r="BW484" s="14"/>
      <c r="BX484" s="14"/>
      <c r="BY484" s="14"/>
      <c r="BZ484" s="14"/>
      <c r="CA484" s="14"/>
      <c r="CB484" s="14"/>
      <c r="CC484" s="14"/>
      <c r="CD484" s="14"/>
      <c r="CE484" s="14"/>
      <c r="CF484" s="14"/>
      <c r="CG484" s="14"/>
      <c r="CH484" s="14"/>
      <c r="CI484" s="14"/>
      <c r="CJ484" s="14"/>
      <c r="CK484" s="14"/>
    </row>
    <row r="485" spans="1:89"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4"/>
      <c r="AU485" s="14"/>
      <c r="AV485" s="14"/>
      <c r="AW485" s="14"/>
      <c r="AX485" s="14"/>
      <c r="AY485" s="14"/>
      <c r="AZ485" s="14"/>
      <c r="BA485" s="14"/>
      <c r="BB485" s="14"/>
      <c r="BC485" s="14"/>
      <c r="BD485" s="14"/>
      <c r="BE485" s="14"/>
      <c r="BF485" s="14"/>
      <c r="BG485" s="14"/>
      <c r="BH485" s="14"/>
      <c r="BI485" s="14"/>
      <c r="BJ485" s="14"/>
      <c r="BK485" s="14"/>
      <c r="BL485" s="14"/>
      <c r="BM485" s="14"/>
      <c r="BN485" s="14"/>
      <c r="BO485" s="14"/>
      <c r="BP485" s="14"/>
      <c r="BQ485" s="14"/>
      <c r="BR485" s="14"/>
      <c r="BS485" s="14"/>
      <c r="BT485" s="14"/>
      <c r="BU485" s="14"/>
      <c r="BV485" s="14"/>
      <c r="BW485" s="14"/>
      <c r="BX485" s="14"/>
      <c r="BY485" s="14"/>
      <c r="BZ485" s="14"/>
      <c r="CA485" s="14"/>
      <c r="CB485" s="14"/>
      <c r="CC485" s="14"/>
      <c r="CD485" s="14"/>
      <c r="CE485" s="14"/>
      <c r="CF485" s="14"/>
      <c r="CG485" s="14"/>
      <c r="CH485" s="14"/>
      <c r="CI485" s="14"/>
      <c r="CJ485" s="14"/>
      <c r="CK485" s="14"/>
    </row>
    <row r="486" spans="1:89"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c r="AQ486" s="14"/>
      <c r="AR486" s="14"/>
      <c r="AS486" s="14"/>
      <c r="AT486" s="14"/>
      <c r="AU486" s="14"/>
      <c r="AV486" s="14"/>
      <c r="AW486" s="14"/>
      <c r="AX486" s="14"/>
      <c r="AY486" s="14"/>
      <c r="AZ486" s="14"/>
      <c r="BA486" s="14"/>
      <c r="BB486" s="14"/>
      <c r="BC486" s="14"/>
      <c r="BD486" s="14"/>
      <c r="BE486" s="14"/>
      <c r="BF486" s="14"/>
      <c r="BG486" s="14"/>
      <c r="BH486" s="14"/>
      <c r="BI486" s="14"/>
      <c r="BJ486" s="14"/>
      <c r="BK486" s="14"/>
      <c r="BL486" s="14"/>
      <c r="BM486" s="14"/>
      <c r="BN486" s="14"/>
      <c r="BO486" s="14"/>
      <c r="BP486" s="14"/>
      <c r="BQ486" s="14"/>
      <c r="BR486" s="14"/>
      <c r="BS486" s="14"/>
      <c r="BT486" s="14"/>
      <c r="BU486" s="14"/>
      <c r="BV486" s="14"/>
      <c r="BW486" s="14"/>
      <c r="BX486" s="14"/>
      <c r="BY486" s="14"/>
      <c r="BZ486" s="14"/>
      <c r="CA486" s="14"/>
      <c r="CB486" s="14"/>
      <c r="CC486" s="14"/>
      <c r="CD486" s="14"/>
      <c r="CE486" s="14"/>
      <c r="CF486" s="14"/>
      <c r="CG486" s="14"/>
      <c r="CH486" s="14"/>
      <c r="CI486" s="14"/>
      <c r="CJ486" s="14"/>
      <c r="CK486" s="14"/>
    </row>
    <row r="487" spans="1:89"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c r="AQ487" s="14"/>
      <c r="AR487" s="14"/>
      <c r="AS487" s="14"/>
      <c r="AT487" s="14"/>
      <c r="AU487" s="14"/>
      <c r="AV487" s="14"/>
      <c r="AW487" s="14"/>
      <c r="AX487" s="14"/>
      <c r="AY487" s="14"/>
      <c r="AZ487" s="14"/>
      <c r="BA487" s="14"/>
      <c r="BB487" s="14"/>
      <c r="BC487" s="14"/>
      <c r="BD487" s="14"/>
      <c r="BE487" s="14"/>
      <c r="BF487" s="14"/>
      <c r="BG487" s="14"/>
      <c r="BH487" s="14"/>
      <c r="BI487" s="14"/>
      <c r="BJ487" s="14"/>
      <c r="BK487" s="14"/>
      <c r="BL487" s="14"/>
      <c r="BM487" s="14"/>
      <c r="BN487" s="14"/>
      <c r="BO487" s="14"/>
      <c r="BP487" s="14"/>
      <c r="BQ487" s="14"/>
      <c r="BR487" s="14"/>
      <c r="BS487" s="14"/>
      <c r="BT487" s="14"/>
      <c r="BU487" s="14"/>
      <c r="BV487" s="14"/>
      <c r="BW487" s="14"/>
      <c r="BX487" s="14"/>
      <c r="BY487" s="14"/>
      <c r="BZ487" s="14"/>
      <c r="CA487" s="14"/>
      <c r="CB487" s="14"/>
      <c r="CC487" s="14"/>
      <c r="CD487" s="14"/>
      <c r="CE487" s="14"/>
      <c r="CF487" s="14"/>
      <c r="CG487" s="14"/>
      <c r="CH487" s="14"/>
      <c r="CI487" s="14"/>
      <c r="CJ487" s="14"/>
      <c r="CK487" s="14"/>
    </row>
    <row r="488" spans="1:89"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4"/>
      <c r="AW488" s="14"/>
      <c r="AX488" s="14"/>
      <c r="AY488" s="14"/>
      <c r="AZ488" s="14"/>
      <c r="BA488" s="14"/>
      <c r="BB488" s="14"/>
      <c r="BC488" s="14"/>
      <c r="BD488" s="14"/>
      <c r="BE488" s="14"/>
      <c r="BF488" s="14"/>
      <c r="BG488" s="14"/>
      <c r="BH488" s="14"/>
      <c r="BI488" s="14"/>
      <c r="BJ488" s="14"/>
      <c r="BK488" s="14"/>
      <c r="BL488" s="14"/>
      <c r="BM488" s="14"/>
      <c r="BN488" s="14"/>
      <c r="BO488" s="14"/>
      <c r="BP488" s="14"/>
      <c r="BQ488" s="14"/>
      <c r="BR488" s="14"/>
      <c r="BS488" s="14"/>
      <c r="BT488" s="14"/>
      <c r="BU488" s="14"/>
      <c r="BV488" s="14"/>
      <c r="BW488" s="14"/>
      <c r="BX488" s="14"/>
      <c r="BY488" s="14"/>
      <c r="BZ488" s="14"/>
      <c r="CA488" s="14"/>
      <c r="CB488" s="14"/>
      <c r="CC488" s="14"/>
      <c r="CD488" s="14"/>
      <c r="CE488" s="14"/>
      <c r="CF488" s="14"/>
      <c r="CG488" s="14"/>
      <c r="CH488" s="14"/>
      <c r="CI488" s="14"/>
      <c r="CJ488" s="14"/>
      <c r="CK488" s="14"/>
    </row>
    <row r="489" spans="1:89"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4"/>
      <c r="AV489" s="14"/>
      <c r="AW489" s="14"/>
      <c r="AX489" s="14"/>
      <c r="AY489" s="14"/>
      <c r="AZ489" s="14"/>
      <c r="BA489" s="14"/>
      <c r="BB489" s="14"/>
      <c r="BC489" s="14"/>
      <c r="BD489" s="14"/>
      <c r="BE489" s="14"/>
      <c r="BF489" s="14"/>
      <c r="BG489" s="14"/>
      <c r="BH489" s="14"/>
      <c r="BI489" s="14"/>
      <c r="BJ489" s="14"/>
      <c r="BK489" s="14"/>
      <c r="BL489" s="14"/>
      <c r="BM489" s="14"/>
      <c r="BN489" s="14"/>
      <c r="BO489" s="14"/>
      <c r="BP489" s="14"/>
      <c r="BQ489" s="14"/>
      <c r="BR489" s="14"/>
      <c r="BS489" s="14"/>
      <c r="BT489" s="14"/>
      <c r="BU489" s="14"/>
      <c r="BV489" s="14"/>
      <c r="BW489" s="14"/>
      <c r="BX489" s="14"/>
      <c r="BY489" s="14"/>
      <c r="BZ489" s="14"/>
      <c r="CA489" s="14"/>
      <c r="CB489" s="14"/>
      <c r="CC489" s="14"/>
      <c r="CD489" s="14"/>
      <c r="CE489" s="14"/>
      <c r="CF489" s="14"/>
      <c r="CG489" s="14"/>
      <c r="CH489" s="14"/>
      <c r="CI489" s="14"/>
      <c r="CJ489" s="14"/>
      <c r="CK489" s="14"/>
    </row>
    <row r="490" spans="1:89"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c r="AR490" s="14"/>
      <c r="AS490" s="14"/>
      <c r="AT490" s="14"/>
      <c r="AU490" s="14"/>
      <c r="AV490" s="14"/>
      <c r="AW490" s="14"/>
      <c r="AX490" s="14"/>
      <c r="AY490" s="14"/>
      <c r="AZ490" s="14"/>
      <c r="BA490" s="14"/>
      <c r="BB490" s="14"/>
      <c r="BC490" s="14"/>
      <c r="BD490" s="14"/>
      <c r="BE490" s="14"/>
      <c r="BF490" s="14"/>
      <c r="BG490" s="14"/>
      <c r="BH490" s="14"/>
      <c r="BI490" s="14"/>
      <c r="BJ490" s="14"/>
      <c r="BK490" s="14"/>
      <c r="BL490" s="14"/>
      <c r="BM490" s="14"/>
      <c r="BN490" s="14"/>
      <c r="BO490" s="14"/>
      <c r="BP490" s="14"/>
      <c r="BQ490" s="14"/>
      <c r="BR490" s="14"/>
      <c r="BS490" s="14"/>
      <c r="BT490" s="14"/>
      <c r="BU490" s="14"/>
      <c r="BV490" s="14"/>
      <c r="BW490" s="14"/>
      <c r="BX490" s="14"/>
      <c r="BY490" s="14"/>
      <c r="BZ490" s="14"/>
      <c r="CA490" s="14"/>
      <c r="CB490" s="14"/>
      <c r="CC490" s="14"/>
      <c r="CD490" s="14"/>
      <c r="CE490" s="14"/>
      <c r="CF490" s="14"/>
      <c r="CG490" s="14"/>
      <c r="CH490" s="14"/>
      <c r="CI490" s="14"/>
      <c r="CJ490" s="14"/>
      <c r="CK490" s="14"/>
    </row>
    <row r="491" spans="1:89"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c r="AN491" s="14"/>
      <c r="AO491" s="14"/>
      <c r="AP491" s="14"/>
      <c r="AQ491" s="14"/>
      <c r="AR491" s="14"/>
      <c r="AS491" s="14"/>
      <c r="AT491" s="14"/>
      <c r="AU491" s="14"/>
      <c r="AV491" s="14"/>
      <c r="AW491" s="14"/>
      <c r="AX491" s="14"/>
      <c r="AY491" s="14"/>
      <c r="AZ491" s="14"/>
      <c r="BA491" s="14"/>
      <c r="BB491" s="14"/>
      <c r="BC491" s="14"/>
      <c r="BD491" s="14"/>
      <c r="BE491" s="14"/>
      <c r="BF491" s="14"/>
      <c r="BG491" s="14"/>
      <c r="BH491" s="14"/>
      <c r="BI491" s="14"/>
      <c r="BJ491" s="14"/>
      <c r="BK491" s="14"/>
      <c r="BL491" s="14"/>
      <c r="BM491" s="14"/>
      <c r="BN491" s="14"/>
      <c r="BO491" s="14"/>
      <c r="BP491" s="14"/>
      <c r="BQ491" s="14"/>
      <c r="BR491" s="14"/>
      <c r="BS491" s="14"/>
      <c r="BT491" s="14"/>
      <c r="BU491" s="14"/>
      <c r="BV491" s="14"/>
      <c r="BW491" s="14"/>
      <c r="BX491" s="14"/>
      <c r="BY491" s="14"/>
      <c r="BZ491" s="14"/>
      <c r="CA491" s="14"/>
      <c r="CB491" s="14"/>
      <c r="CC491" s="14"/>
      <c r="CD491" s="14"/>
      <c r="CE491" s="14"/>
      <c r="CF491" s="14"/>
      <c r="CG491" s="14"/>
      <c r="CH491" s="14"/>
      <c r="CI491" s="14"/>
      <c r="CJ491" s="14"/>
      <c r="CK491" s="14"/>
    </row>
    <row r="492" spans="1:89"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c r="AQ492" s="14"/>
      <c r="AR492" s="14"/>
      <c r="AS492" s="14"/>
      <c r="AT492" s="14"/>
      <c r="AU492" s="14"/>
      <c r="AV492" s="14"/>
      <c r="AW492" s="14"/>
      <c r="AX492" s="14"/>
      <c r="AY492" s="14"/>
      <c r="AZ492" s="14"/>
      <c r="BA492" s="14"/>
      <c r="BB492" s="14"/>
      <c r="BC492" s="14"/>
      <c r="BD492" s="14"/>
      <c r="BE492" s="14"/>
      <c r="BF492" s="14"/>
      <c r="BG492" s="14"/>
      <c r="BH492" s="14"/>
      <c r="BI492" s="14"/>
      <c r="BJ492" s="14"/>
      <c r="BK492" s="14"/>
      <c r="BL492" s="14"/>
      <c r="BM492" s="14"/>
      <c r="BN492" s="14"/>
      <c r="BO492" s="14"/>
      <c r="BP492" s="14"/>
      <c r="BQ492" s="14"/>
      <c r="BR492" s="14"/>
      <c r="BS492" s="14"/>
      <c r="BT492" s="14"/>
      <c r="BU492" s="14"/>
      <c r="BV492" s="14"/>
      <c r="BW492" s="14"/>
      <c r="BX492" s="14"/>
      <c r="BY492" s="14"/>
      <c r="BZ492" s="14"/>
      <c r="CA492" s="14"/>
      <c r="CB492" s="14"/>
      <c r="CC492" s="14"/>
      <c r="CD492" s="14"/>
      <c r="CE492" s="14"/>
      <c r="CF492" s="14"/>
      <c r="CG492" s="14"/>
      <c r="CH492" s="14"/>
      <c r="CI492" s="14"/>
      <c r="CJ492" s="14"/>
      <c r="CK492" s="14"/>
    </row>
    <row r="493" spans="1:89"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c r="AQ493" s="14"/>
      <c r="AR493" s="14"/>
      <c r="AS493" s="14"/>
      <c r="AT493" s="14"/>
      <c r="AU493" s="14"/>
      <c r="AV493" s="14"/>
      <c r="AW493" s="14"/>
      <c r="AX493" s="14"/>
      <c r="AY493" s="14"/>
      <c r="AZ493" s="14"/>
      <c r="BA493" s="14"/>
      <c r="BB493" s="14"/>
      <c r="BC493" s="14"/>
      <c r="BD493" s="14"/>
      <c r="BE493" s="14"/>
      <c r="BF493" s="14"/>
      <c r="BG493" s="14"/>
      <c r="BH493" s="14"/>
      <c r="BI493" s="14"/>
      <c r="BJ493" s="14"/>
      <c r="BK493" s="14"/>
      <c r="BL493" s="14"/>
      <c r="BM493" s="14"/>
      <c r="BN493" s="14"/>
      <c r="BO493" s="14"/>
      <c r="BP493" s="14"/>
      <c r="BQ493" s="14"/>
      <c r="BR493" s="14"/>
      <c r="BS493" s="14"/>
      <c r="BT493" s="14"/>
      <c r="BU493" s="14"/>
      <c r="BV493" s="14"/>
      <c r="BW493" s="14"/>
      <c r="BX493" s="14"/>
      <c r="BY493" s="14"/>
      <c r="BZ493" s="14"/>
      <c r="CA493" s="14"/>
      <c r="CB493" s="14"/>
      <c r="CC493" s="14"/>
      <c r="CD493" s="14"/>
      <c r="CE493" s="14"/>
      <c r="CF493" s="14"/>
      <c r="CG493" s="14"/>
      <c r="CH493" s="14"/>
      <c r="CI493" s="14"/>
      <c r="CJ493" s="14"/>
      <c r="CK493" s="14"/>
    </row>
    <row r="494" spans="1:89"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c r="AX494" s="14"/>
      <c r="AY494" s="14"/>
      <c r="AZ494" s="14"/>
      <c r="BA494" s="14"/>
      <c r="BB494" s="14"/>
      <c r="BC494" s="14"/>
      <c r="BD494" s="14"/>
      <c r="BE494" s="14"/>
      <c r="BF494" s="14"/>
      <c r="BG494" s="14"/>
      <c r="BH494" s="14"/>
      <c r="BI494" s="14"/>
      <c r="BJ494" s="14"/>
      <c r="BK494" s="14"/>
      <c r="BL494" s="14"/>
      <c r="BM494" s="14"/>
      <c r="BN494" s="14"/>
      <c r="BO494" s="14"/>
      <c r="BP494" s="14"/>
      <c r="BQ494" s="14"/>
      <c r="BR494" s="14"/>
      <c r="BS494" s="14"/>
      <c r="BT494" s="14"/>
      <c r="BU494" s="14"/>
      <c r="BV494" s="14"/>
      <c r="BW494" s="14"/>
      <c r="BX494" s="14"/>
      <c r="BY494" s="14"/>
      <c r="BZ494" s="14"/>
      <c r="CA494" s="14"/>
      <c r="CB494" s="14"/>
      <c r="CC494" s="14"/>
      <c r="CD494" s="14"/>
      <c r="CE494" s="14"/>
      <c r="CF494" s="14"/>
      <c r="CG494" s="14"/>
      <c r="CH494" s="14"/>
      <c r="CI494" s="14"/>
      <c r="CJ494" s="14"/>
      <c r="CK494" s="14"/>
    </row>
    <row r="495" spans="1:89"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c r="AQ495" s="14"/>
      <c r="AR495" s="14"/>
      <c r="AS495" s="14"/>
      <c r="AT495" s="14"/>
      <c r="AU495" s="14"/>
      <c r="AV495" s="14"/>
      <c r="AW495" s="14"/>
      <c r="AX495" s="14"/>
      <c r="AY495" s="14"/>
      <c r="AZ495" s="14"/>
      <c r="BA495" s="14"/>
      <c r="BB495" s="14"/>
      <c r="BC495" s="14"/>
      <c r="BD495" s="14"/>
      <c r="BE495" s="14"/>
      <c r="BF495" s="14"/>
      <c r="BG495" s="14"/>
      <c r="BH495" s="14"/>
      <c r="BI495" s="14"/>
      <c r="BJ495" s="14"/>
      <c r="BK495" s="14"/>
      <c r="BL495" s="14"/>
      <c r="BM495" s="14"/>
      <c r="BN495" s="14"/>
      <c r="BO495" s="14"/>
      <c r="BP495" s="14"/>
      <c r="BQ495" s="14"/>
      <c r="BR495" s="14"/>
      <c r="BS495" s="14"/>
      <c r="BT495" s="14"/>
      <c r="BU495" s="14"/>
      <c r="BV495" s="14"/>
      <c r="BW495" s="14"/>
      <c r="BX495" s="14"/>
      <c r="BY495" s="14"/>
      <c r="BZ495" s="14"/>
      <c r="CA495" s="14"/>
      <c r="CB495" s="14"/>
      <c r="CC495" s="14"/>
      <c r="CD495" s="14"/>
      <c r="CE495" s="14"/>
      <c r="CF495" s="14"/>
      <c r="CG495" s="14"/>
      <c r="CH495" s="14"/>
      <c r="CI495" s="14"/>
      <c r="CJ495" s="14"/>
      <c r="CK495" s="14"/>
    </row>
    <row r="496" spans="1:89"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c r="AQ496" s="14"/>
      <c r="AR496" s="14"/>
      <c r="AS496" s="14"/>
      <c r="AT496" s="14"/>
      <c r="AU496" s="14"/>
      <c r="AV496" s="14"/>
      <c r="AW496" s="14"/>
      <c r="AX496" s="14"/>
      <c r="AY496" s="14"/>
      <c r="AZ496" s="14"/>
      <c r="BA496" s="14"/>
      <c r="BB496" s="14"/>
      <c r="BC496" s="14"/>
      <c r="BD496" s="14"/>
      <c r="BE496" s="14"/>
      <c r="BF496" s="14"/>
      <c r="BG496" s="14"/>
      <c r="BH496" s="14"/>
      <c r="BI496" s="14"/>
      <c r="BJ496" s="14"/>
      <c r="BK496" s="14"/>
      <c r="BL496" s="14"/>
      <c r="BM496" s="14"/>
      <c r="BN496" s="14"/>
      <c r="BO496" s="14"/>
      <c r="BP496" s="14"/>
      <c r="BQ496" s="14"/>
      <c r="BR496" s="14"/>
      <c r="BS496" s="14"/>
      <c r="BT496" s="14"/>
      <c r="BU496" s="14"/>
      <c r="BV496" s="14"/>
      <c r="BW496" s="14"/>
      <c r="BX496" s="14"/>
      <c r="BY496" s="14"/>
      <c r="BZ496" s="14"/>
      <c r="CA496" s="14"/>
      <c r="CB496" s="14"/>
      <c r="CC496" s="14"/>
      <c r="CD496" s="14"/>
      <c r="CE496" s="14"/>
      <c r="CF496" s="14"/>
      <c r="CG496" s="14"/>
      <c r="CH496" s="14"/>
      <c r="CI496" s="14"/>
      <c r="CJ496" s="14"/>
      <c r="CK496" s="14"/>
    </row>
    <row r="497" spans="1:89"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c r="AR497" s="14"/>
      <c r="AS497" s="14"/>
      <c r="AT497" s="14"/>
      <c r="AU497" s="14"/>
      <c r="AV497" s="14"/>
      <c r="AW497" s="14"/>
      <c r="AX497" s="14"/>
      <c r="AY497" s="14"/>
      <c r="AZ497" s="14"/>
      <c r="BA497" s="14"/>
      <c r="BB497" s="14"/>
      <c r="BC497" s="14"/>
      <c r="BD497" s="14"/>
      <c r="BE497" s="14"/>
      <c r="BF497" s="14"/>
      <c r="BG497" s="14"/>
      <c r="BH497" s="14"/>
      <c r="BI497" s="14"/>
      <c r="BJ497" s="14"/>
      <c r="BK497" s="14"/>
      <c r="BL497" s="14"/>
      <c r="BM497" s="14"/>
      <c r="BN497" s="14"/>
      <c r="BO497" s="14"/>
      <c r="BP497" s="14"/>
      <c r="BQ497" s="14"/>
      <c r="BR497" s="14"/>
      <c r="BS497" s="14"/>
      <c r="BT497" s="14"/>
      <c r="BU497" s="14"/>
      <c r="BV497" s="14"/>
      <c r="BW497" s="14"/>
      <c r="BX497" s="14"/>
      <c r="BY497" s="14"/>
      <c r="BZ497" s="14"/>
      <c r="CA497" s="14"/>
      <c r="CB497" s="14"/>
      <c r="CC497" s="14"/>
      <c r="CD497" s="14"/>
      <c r="CE497" s="14"/>
      <c r="CF497" s="14"/>
      <c r="CG497" s="14"/>
      <c r="CH497" s="14"/>
      <c r="CI497" s="14"/>
      <c r="CJ497" s="14"/>
      <c r="CK497" s="14"/>
    </row>
    <row r="498" spans="1:89"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c r="AX498" s="14"/>
      <c r="AY498" s="14"/>
      <c r="AZ498" s="14"/>
      <c r="BA498" s="14"/>
      <c r="BB498" s="14"/>
      <c r="BC498" s="14"/>
      <c r="BD498" s="14"/>
      <c r="BE498" s="14"/>
      <c r="BF498" s="14"/>
      <c r="BG498" s="14"/>
      <c r="BH498" s="14"/>
      <c r="BI498" s="14"/>
      <c r="BJ498" s="14"/>
      <c r="BK498" s="14"/>
      <c r="BL498" s="14"/>
      <c r="BM498" s="14"/>
      <c r="BN498" s="14"/>
      <c r="BO498" s="14"/>
      <c r="BP498" s="14"/>
      <c r="BQ498" s="14"/>
      <c r="BR498" s="14"/>
      <c r="BS498" s="14"/>
      <c r="BT498" s="14"/>
      <c r="BU498" s="14"/>
      <c r="BV498" s="14"/>
      <c r="BW498" s="14"/>
      <c r="BX498" s="14"/>
      <c r="BY498" s="14"/>
      <c r="BZ498" s="14"/>
      <c r="CA498" s="14"/>
      <c r="CB498" s="14"/>
      <c r="CC498" s="14"/>
      <c r="CD498" s="14"/>
      <c r="CE498" s="14"/>
      <c r="CF498" s="14"/>
      <c r="CG498" s="14"/>
      <c r="CH498" s="14"/>
      <c r="CI498" s="14"/>
      <c r="CJ498" s="14"/>
      <c r="CK498" s="14"/>
    </row>
    <row r="499" spans="1:89"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c r="AQ499" s="14"/>
      <c r="AR499" s="14"/>
      <c r="AS499" s="14"/>
      <c r="AT499" s="14"/>
      <c r="AU499" s="14"/>
      <c r="AV499" s="14"/>
      <c r="AW499" s="14"/>
      <c r="AX499" s="14"/>
      <c r="AY499" s="14"/>
      <c r="AZ499" s="14"/>
      <c r="BA499" s="14"/>
      <c r="BB499" s="14"/>
      <c r="BC499" s="14"/>
      <c r="BD499" s="14"/>
      <c r="BE499" s="14"/>
      <c r="BF499" s="14"/>
      <c r="BG499" s="14"/>
      <c r="BH499" s="14"/>
      <c r="BI499" s="14"/>
      <c r="BJ499" s="14"/>
      <c r="BK499" s="14"/>
      <c r="BL499" s="14"/>
      <c r="BM499" s="14"/>
      <c r="BN499" s="14"/>
      <c r="BO499" s="14"/>
      <c r="BP499" s="14"/>
      <c r="BQ499" s="14"/>
      <c r="BR499" s="14"/>
      <c r="BS499" s="14"/>
      <c r="BT499" s="14"/>
      <c r="BU499" s="14"/>
      <c r="BV499" s="14"/>
      <c r="BW499" s="14"/>
      <c r="BX499" s="14"/>
      <c r="BY499" s="14"/>
      <c r="BZ499" s="14"/>
      <c r="CA499" s="14"/>
      <c r="CB499" s="14"/>
      <c r="CC499" s="14"/>
      <c r="CD499" s="14"/>
      <c r="CE499" s="14"/>
      <c r="CF499" s="14"/>
      <c r="CG499" s="14"/>
      <c r="CH499" s="14"/>
      <c r="CI499" s="14"/>
      <c r="CJ499" s="14"/>
      <c r="CK499" s="14"/>
    </row>
    <row r="500" spans="1:89"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4"/>
      <c r="AV500" s="14"/>
      <c r="AW500" s="14"/>
      <c r="AX500" s="14"/>
      <c r="AY500" s="14"/>
      <c r="AZ500" s="14"/>
      <c r="BA500" s="14"/>
      <c r="BB500" s="14"/>
      <c r="BC500" s="14"/>
      <c r="BD500" s="14"/>
      <c r="BE500" s="14"/>
      <c r="BF500" s="14"/>
      <c r="BG500" s="14"/>
      <c r="BH500" s="14"/>
      <c r="BI500" s="14"/>
      <c r="BJ500" s="14"/>
      <c r="BK500" s="14"/>
      <c r="BL500" s="14"/>
      <c r="BM500" s="14"/>
      <c r="BN500" s="14"/>
      <c r="BO500" s="14"/>
      <c r="BP500" s="14"/>
      <c r="BQ500" s="14"/>
      <c r="BR500" s="14"/>
      <c r="BS500" s="14"/>
      <c r="BT500" s="14"/>
      <c r="BU500" s="14"/>
      <c r="BV500" s="14"/>
      <c r="BW500" s="14"/>
      <c r="BX500" s="14"/>
      <c r="BY500" s="14"/>
      <c r="BZ500" s="14"/>
      <c r="CA500" s="14"/>
      <c r="CB500" s="14"/>
      <c r="CC500" s="14"/>
      <c r="CD500" s="14"/>
      <c r="CE500" s="14"/>
      <c r="CF500" s="14"/>
      <c r="CG500" s="14"/>
      <c r="CH500" s="14"/>
      <c r="CI500" s="14"/>
      <c r="CJ500" s="14"/>
      <c r="CK500" s="14"/>
    </row>
    <row r="501" spans="1:89"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c r="AN501" s="14"/>
      <c r="AO501" s="14"/>
      <c r="AP501" s="14"/>
      <c r="AQ501" s="14"/>
      <c r="AR501" s="14"/>
      <c r="AS501" s="14"/>
      <c r="AT501" s="14"/>
      <c r="AU501" s="14"/>
      <c r="AV501" s="14"/>
      <c r="AW501" s="14"/>
      <c r="AX501" s="14"/>
      <c r="AY501" s="14"/>
      <c r="AZ501" s="14"/>
      <c r="BA501" s="14"/>
      <c r="BB501" s="14"/>
      <c r="BC501" s="14"/>
      <c r="BD501" s="14"/>
      <c r="BE501" s="14"/>
      <c r="BF501" s="14"/>
      <c r="BG501" s="14"/>
      <c r="BH501" s="14"/>
      <c r="BI501" s="14"/>
      <c r="BJ501" s="14"/>
      <c r="BK501" s="14"/>
      <c r="BL501" s="14"/>
      <c r="BM501" s="14"/>
      <c r="BN501" s="14"/>
      <c r="BO501" s="14"/>
      <c r="BP501" s="14"/>
      <c r="BQ501" s="14"/>
      <c r="BR501" s="14"/>
      <c r="BS501" s="14"/>
      <c r="BT501" s="14"/>
      <c r="BU501" s="14"/>
      <c r="BV501" s="14"/>
      <c r="BW501" s="14"/>
      <c r="BX501" s="14"/>
      <c r="BY501" s="14"/>
      <c r="BZ501" s="14"/>
      <c r="CA501" s="14"/>
      <c r="CB501" s="14"/>
      <c r="CC501" s="14"/>
      <c r="CD501" s="14"/>
      <c r="CE501" s="14"/>
      <c r="CF501" s="14"/>
      <c r="CG501" s="14"/>
      <c r="CH501" s="14"/>
      <c r="CI501" s="14"/>
      <c r="CJ501" s="14"/>
      <c r="CK501" s="14"/>
    </row>
    <row r="502" spans="1:89"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c r="AX502" s="14"/>
      <c r="AY502" s="14"/>
      <c r="AZ502" s="14"/>
      <c r="BA502" s="14"/>
      <c r="BB502" s="14"/>
      <c r="BC502" s="14"/>
      <c r="BD502" s="14"/>
      <c r="BE502" s="14"/>
      <c r="BF502" s="14"/>
      <c r="BG502" s="14"/>
      <c r="BH502" s="14"/>
      <c r="BI502" s="14"/>
      <c r="BJ502" s="14"/>
      <c r="BK502" s="14"/>
      <c r="BL502" s="14"/>
      <c r="BM502" s="14"/>
      <c r="BN502" s="14"/>
      <c r="BO502" s="14"/>
      <c r="BP502" s="14"/>
      <c r="BQ502" s="14"/>
      <c r="BR502" s="14"/>
      <c r="BS502" s="14"/>
      <c r="BT502" s="14"/>
      <c r="BU502" s="14"/>
      <c r="BV502" s="14"/>
      <c r="BW502" s="14"/>
      <c r="BX502" s="14"/>
      <c r="BY502" s="14"/>
      <c r="BZ502" s="14"/>
      <c r="CA502" s="14"/>
      <c r="CB502" s="14"/>
      <c r="CC502" s="14"/>
      <c r="CD502" s="14"/>
      <c r="CE502" s="14"/>
      <c r="CF502" s="14"/>
      <c r="CG502" s="14"/>
      <c r="CH502" s="14"/>
      <c r="CI502" s="14"/>
      <c r="CJ502" s="14"/>
      <c r="CK502" s="14"/>
    </row>
    <row r="503" spans="1:89"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c r="AX503" s="14"/>
      <c r="AY503" s="14"/>
      <c r="AZ503" s="14"/>
      <c r="BA503" s="14"/>
      <c r="BB503" s="14"/>
      <c r="BC503" s="14"/>
      <c r="BD503" s="14"/>
      <c r="BE503" s="14"/>
      <c r="BF503" s="14"/>
      <c r="BG503" s="14"/>
      <c r="BH503" s="14"/>
      <c r="BI503" s="14"/>
      <c r="BJ503" s="14"/>
      <c r="BK503" s="14"/>
      <c r="BL503" s="14"/>
      <c r="BM503" s="14"/>
      <c r="BN503" s="14"/>
      <c r="BO503" s="14"/>
      <c r="BP503" s="14"/>
      <c r="BQ503" s="14"/>
      <c r="BR503" s="14"/>
      <c r="BS503" s="14"/>
      <c r="BT503" s="14"/>
      <c r="BU503" s="14"/>
      <c r="BV503" s="14"/>
      <c r="BW503" s="14"/>
      <c r="BX503" s="14"/>
      <c r="BY503" s="14"/>
      <c r="BZ503" s="14"/>
      <c r="CA503" s="14"/>
      <c r="CB503" s="14"/>
      <c r="CC503" s="14"/>
      <c r="CD503" s="14"/>
      <c r="CE503" s="14"/>
      <c r="CF503" s="14"/>
      <c r="CG503" s="14"/>
      <c r="CH503" s="14"/>
      <c r="CI503" s="14"/>
      <c r="CJ503" s="14"/>
      <c r="CK503" s="14"/>
    </row>
    <row r="504" spans="1:89"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c r="AX504" s="14"/>
      <c r="AY504" s="14"/>
      <c r="AZ504" s="14"/>
      <c r="BA504" s="14"/>
      <c r="BB504" s="14"/>
      <c r="BC504" s="14"/>
      <c r="BD504" s="14"/>
      <c r="BE504" s="14"/>
      <c r="BF504" s="14"/>
      <c r="BG504" s="14"/>
      <c r="BH504" s="14"/>
      <c r="BI504" s="14"/>
      <c r="BJ504" s="14"/>
      <c r="BK504" s="14"/>
      <c r="BL504" s="14"/>
      <c r="BM504" s="14"/>
      <c r="BN504" s="14"/>
      <c r="BO504" s="14"/>
      <c r="BP504" s="14"/>
      <c r="BQ504" s="14"/>
      <c r="BR504" s="14"/>
      <c r="BS504" s="14"/>
      <c r="BT504" s="14"/>
      <c r="BU504" s="14"/>
      <c r="BV504" s="14"/>
      <c r="BW504" s="14"/>
      <c r="BX504" s="14"/>
      <c r="BY504" s="14"/>
      <c r="BZ504" s="14"/>
      <c r="CA504" s="14"/>
      <c r="CB504" s="14"/>
      <c r="CC504" s="14"/>
      <c r="CD504" s="14"/>
      <c r="CE504" s="14"/>
      <c r="CF504" s="14"/>
      <c r="CG504" s="14"/>
      <c r="CH504" s="14"/>
      <c r="CI504" s="14"/>
      <c r="CJ504" s="14"/>
      <c r="CK504" s="14"/>
    </row>
    <row r="505" spans="1:89"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c r="AR505" s="14"/>
      <c r="AS505" s="14"/>
      <c r="AT505" s="14"/>
      <c r="AU505" s="14"/>
      <c r="AV505" s="14"/>
      <c r="AW505" s="14"/>
      <c r="AX505" s="14"/>
      <c r="AY505" s="14"/>
      <c r="AZ505" s="14"/>
      <c r="BA505" s="14"/>
      <c r="BB505" s="14"/>
      <c r="BC505" s="14"/>
      <c r="BD505" s="14"/>
      <c r="BE505" s="14"/>
      <c r="BF505" s="14"/>
      <c r="BG505" s="14"/>
      <c r="BH505" s="14"/>
      <c r="BI505" s="14"/>
      <c r="BJ505" s="14"/>
      <c r="BK505" s="14"/>
      <c r="BL505" s="14"/>
      <c r="BM505" s="14"/>
      <c r="BN505" s="14"/>
      <c r="BO505" s="14"/>
      <c r="BP505" s="14"/>
      <c r="BQ505" s="14"/>
      <c r="BR505" s="14"/>
      <c r="BS505" s="14"/>
      <c r="BT505" s="14"/>
      <c r="BU505" s="14"/>
      <c r="BV505" s="14"/>
      <c r="BW505" s="14"/>
      <c r="BX505" s="14"/>
      <c r="BY505" s="14"/>
      <c r="BZ505" s="14"/>
      <c r="CA505" s="14"/>
      <c r="CB505" s="14"/>
      <c r="CC505" s="14"/>
      <c r="CD505" s="14"/>
      <c r="CE505" s="14"/>
      <c r="CF505" s="14"/>
      <c r="CG505" s="14"/>
      <c r="CH505" s="14"/>
      <c r="CI505" s="14"/>
      <c r="CJ505" s="14"/>
      <c r="CK505" s="14"/>
    </row>
    <row r="506" spans="1:89"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c r="AR506" s="14"/>
      <c r="AS506" s="14"/>
      <c r="AT506" s="14"/>
      <c r="AU506" s="14"/>
      <c r="AV506" s="14"/>
      <c r="AW506" s="14"/>
      <c r="AX506" s="14"/>
      <c r="AY506" s="14"/>
      <c r="AZ506" s="14"/>
      <c r="BA506" s="14"/>
      <c r="BB506" s="14"/>
      <c r="BC506" s="14"/>
      <c r="BD506" s="14"/>
      <c r="BE506" s="14"/>
      <c r="BF506" s="14"/>
      <c r="BG506" s="14"/>
      <c r="BH506" s="14"/>
      <c r="BI506" s="14"/>
      <c r="BJ506" s="14"/>
      <c r="BK506" s="14"/>
      <c r="BL506" s="14"/>
      <c r="BM506" s="14"/>
      <c r="BN506" s="14"/>
      <c r="BO506" s="14"/>
      <c r="BP506" s="14"/>
      <c r="BQ506" s="14"/>
      <c r="BR506" s="14"/>
      <c r="BS506" s="14"/>
      <c r="BT506" s="14"/>
      <c r="BU506" s="14"/>
      <c r="BV506" s="14"/>
      <c r="BW506" s="14"/>
      <c r="BX506" s="14"/>
      <c r="BY506" s="14"/>
      <c r="BZ506" s="14"/>
      <c r="CA506" s="14"/>
      <c r="CB506" s="14"/>
      <c r="CC506" s="14"/>
      <c r="CD506" s="14"/>
      <c r="CE506" s="14"/>
      <c r="CF506" s="14"/>
      <c r="CG506" s="14"/>
      <c r="CH506" s="14"/>
      <c r="CI506" s="14"/>
      <c r="CJ506" s="14"/>
      <c r="CK506" s="14"/>
    </row>
    <row r="507" spans="1:89"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c r="AX507" s="14"/>
      <c r="AY507" s="14"/>
      <c r="AZ507" s="14"/>
      <c r="BA507" s="14"/>
      <c r="BB507" s="14"/>
      <c r="BC507" s="14"/>
      <c r="BD507" s="14"/>
      <c r="BE507" s="14"/>
      <c r="BF507" s="14"/>
      <c r="BG507" s="14"/>
      <c r="BH507" s="14"/>
      <c r="BI507" s="14"/>
      <c r="BJ507" s="14"/>
      <c r="BK507" s="14"/>
      <c r="BL507" s="14"/>
      <c r="BM507" s="14"/>
      <c r="BN507" s="14"/>
      <c r="BO507" s="14"/>
      <c r="BP507" s="14"/>
      <c r="BQ507" s="14"/>
      <c r="BR507" s="14"/>
      <c r="BS507" s="14"/>
      <c r="BT507" s="14"/>
      <c r="BU507" s="14"/>
      <c r="BV507" s="14"/>
      <c r="BW507" s="14"/>
      <c r="BX507" s="14"/>
      <c r="BY507" s="14"/>
      <c r="BZ507" s="14"/>
      <c r="CA507" s="14"/>
      <c r="CB507" s="14"/>
      <c r="CC507" s="14"/>
      <c r="CD507" s="14"/>
      <c r="CE507" s="14"/>
      <c r="CF507" s="14"/>
      <c r="CG507" s="14"/>
      <c r="CH507" s="14"/>
      <c r="CI507" s="14"/>
      <c r="CJ507" s="14"/>
      <c r="CK507" s="14"/>
    </row>
    <row r="508" spans="1:89"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c r="AQ508" s="14"/>
      <c r="AR508" s="14"/>
      <c r="AS508" s="14"/>
      <c r="AT508" s="14"/>
      <c r="AU508" s="14"/>
      <c r="AV508" s="14"/>
      <c r="AW508" s="14"/>
      <c r="AX508" s="14"/>
      <c r="AY508" s="14"/>
      <c r="AZ508" s="14"/>
      <c r="BA508" s="14"/>
      <c r="BB508" s="14"/>
      <c r="BC508" s="14"/>
      <c r="BD508" s="14"/>
      <c r="BE508" s="14"/>
      <c r="BF508" s="14"/>
      <c r="BG508" s="14"/>
      <c r="BH508" s="14"/>
      <c r="BI508" s="14"/>
      <c r="BJ508" s="14"/>
      <c r="BK508" s="14"/>
      <c r="BL508" s="14"/>
      <c r="BM508" s="14"/>
      <c r="BN508" s="14"/>
      <c r="BO508" s="14"/>
      <c r="BP508" s="14"/>
      <c r="BQ508" s="14"/>
      <c r="BR508" s="14"/>
      <c r="BS508" s="14"/>
      <c r="BT508" s="14"/>
      <c r="BU508" s="14"/>
      <c r="BV508" s="14"/>
      <c r="BW508" s="14"/>
      <c r="BX508" s="14"/>
      <c r="BY508" s="14"/>
      <c r="BZ508" s="14"/>
      <c r="CA508" s="14"/>
      <c r="CB508" s="14"/>
      <c r="CC508" s="14"/>
      <c r="CD508" s="14"/>
      <c r="CE508" s="14"/>
      <c r="CF508" s="14"/>
      <c r="CG508" s="14"/>
      <c r="CH508" s="14"/>
      <c r="CI508" s="14"/>
      <c r="CJ508" s="14"/>
      <c r="CK508" s="14"/>
    </row>
    <row r="509" spans="1:89"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c r="AN509" s="14"/>
      <c r="AO509" s="14"/>
      <c r="AP509" s="14"/>
      <c r="AQ509" s="14"/>
      <c r="AR509" s="14"/>
      <c r="AS509" s="14"/>
      <c r="AT509" s="14"/>
      <c r="AU509" s="14"/>
      <c r="AV509" s="14"/>
      <c r="AW509" s="14"/>
      <c r="AX509" s="14"/>
      <c r="AY509" s="14"/>
      <c r="AZ509" s="14"/>
      <c r="BA509" s="14"/>
      <c r="BB509" s="14"/>
      <c r="BC509" s="14"/>
      <c r="BD509" s="14"/>
      <c r="BE509" s="14"/>
      <c r="BF509" s="14"/>
      <c r="BG509" s="14"/>
      <c r="BH509" s="14"/>
      <c r="BI509" s="14"/>
      <c r="BJ509" s="14"/>
      <c r="BK509" s="14"/>
      <c r="BL509" s="14"/>
      <c r="BM509" s="14"/>
      <c r="BN509" s="14"/>
      <c r="BO509" s="14"/>
      <c r="BP509" s="14"/>
      <c r="BQ509" s="14"/>
      <c r="BR509" s="14"/>
      <c r="BS509" s="14"/>
      <c r="BT509" s="14"/>
      <c r="BU509" s="14"/>
      <c r="BV509" s="14"/>
      <c r="BW509" s="14"/>
      <c r="BX509" s="14"/>
      <c r="BY509" s="14"/>
      <c r="BZ509" s="14"/>
      <c r="CA509" s="14"/>
      <c r="CB509" s="14"/>
      <c r="CC509" s="14"/>
      <c r="CD509" s="14"/>
      <c r="CE509" s="14"/>
      <c r="CF509" s="14"/>
      <c r="CG509" s="14"/>
      <c r="CH509" s="14"/>
      <c r="CI509" s="14"/>
      <c r="CJ509" s="14"/>
      <c r="CK509" s="14"/>
    </row>
    <row r="510" spans="1:89"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c r="AN510" s="14"/>
      <c r="AO510" s="14"/>
      <c r="AP510" s="14"/>
      <c r="AQ510" s="14"/>
      <c r="AR510" s="14"/>
      <c r="AS510" s="14"/>
      <c r="AT510" s="14"/>
      <c r="AU510" s="14"/>
      <c r="AV510" s="14"/>
      <c r="AW510" s="14"/>
      <c r="AX510" s="14"/>
      <c r="AY510" s="14"/>
      <c r="AZ510" s="14"/>
      <c r="BA510" s="14"/>
      <c r="BB510" s="14"/>
      <c r="BC510" s="14"/>
      <c r="BD510" s="14"/>
      <c r="BE510" s="14"/>
      <c r="BF510" s="14"/>
      <c r="BG510" s="14"/>
      <c r="BH510" s="14"/>
      <c r="BI510" s="14"/>
      <c r="BJ510" s="14"/>
      <c r="BK510" s="14"/>
      <c r="BL510" s="14"/>
      <c r="BM510" s="14"/>
      <c r="BN510" s="14"/>
      <c r="BO510" s="14"/>
      <c r="BP510" s="14"/>
      <c r="BQ510" s="14"/>
      <c r="BR510" s="14"/>
      <c r="BS510" s="14"/>
      <c r="BT510" s="14"/>
      <c r="BU510" s="14"/>
      <c r="BV510" s="14"/>
      <c r="BW510" s="14"/>
      <c r="BX510" s="14"/>
      <c r="BY510" s="14"/>
      <c r="BZ510" s="14"/>
      <c r="CA510" s="14"/>
      <c r="CB510" s="14"/>
      <c r="CC510" s="14"/>
      <c r="CD510" s="14"/>
      <c r="CE510" s="14"/>
      <c r="CF510" s="14"/>
      <c r="CG510" s="14"/>
      <c r="CH510" s="14"/>
      <c r="CI510" s="14"/>
      <c r="CJ510" s="14"/>
      <c r="CK510" s="14"/>
    </row>
    <row r="511" spans="1:89"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c r="AQ511" s="14"/>
      <c r="AR511" s="14"/>
      <c r="AS511" s="14"/>
      <c r="AT511" s="14"/>
      <c r="AU511" s="14"/>
      <c r="AV511" s="14"/>
      <c r="AW511" s="14"/>
      <c r="AX511" s="14"/>
      <c r="AY511" s="14"/>
      <c r="AZ511" s="14"/>
      <c r="BA511" s="14"/>
      <c r="BB511" s="14"/>
      <c r="BC511" s="14"/>
      <c r="BD511" s="14"/>
      <c r="BE511" s="14"/>
      <c r="BF511" s="14"/>
      <c r="BG511" s="14"/>
      <c r="BH511" s="14"/>
      <c r="BI511" s="14"/>
      <c r="BJ511" s="14"/>
      <c r="BK511" s="14"/>
      <c r="BL511" s="14"/>
      <c r="BM511" s="14"/>
      <c r="BN511" s="14"/>
      <c r="BO511" s="14"/>
      <c r="BP511" s="14"/>
      <c r="BQ511" s="14"/>
      <c r="BR511" s="14"/>
      <c r="BS511" s="14"/>
      <c r="BT511" s="14"/>
      <c r="BU511" s="14"/>
      <c r="BV511" s="14"/>
      <c r="BW511" s="14"/>
      <c r="BX511" s="14"/>
      <c r="BY511" s="14"/>
      <c r="BZ511" s="14"/>
      <c r="CA511" s="14"/>
      <c r="CB511" s="14"/>
      <c r="CC511" s="14"/>
      <c r="CD511" s="14"/>
      <c r="CE511" s="14"/>
      <c r="CF511" s="14"/>
      <c r="CG511" s="14"/>
      <c r="CH511" s="14"/>
      <c r="CI511" s="14"/>
      <c r="CJ511" s="14"/>
      <c r="CK511" s="14"/>
    </row>
    <row r="512" spans="1:89"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c r="AN512" s="14"/>
      <c r="AO512" s="14"/>
      <c r="AP512" s="14"/>
      <c r="AQ512" s="14"/>
      <c r="AR512" s="14"/>
      <c r="AS512" s="14"/>
      <c r="AT512" s="14"/>
      <c r="AU512" s="14"/>
      <c r="AV512" s="14"/>
      <c r="AW512" s="14"/>
      <c r="AX512" s="14"/>
      <c r="AY512" s="14"/>
      <c r="AZ512" s="14"/>
      <c r="BA512" s="14"/>
      <c r="BB512" s="14"/>
      <c r="BC512" s="14"/>
      <c r="BD512" s="14"/>
      <c r="BE512" s="14"/>
      <c r="BF512" s="14"/>
      <c r="BG512" s="14"/>
      <c r="BH512" s="14"/>
      <c r="BI512" s="14"/>
      <c r="BJ512" s="14"/>
      <c r="BK512" s="14"/>
      <c r="BL512" s="14"/>
      <c r="BM512" s="14"/>
      <c r="BN512" s="14"/>
      <c r="BO512" s="14"/>
      <c r="BP512" s="14"/>
      <c r="BQ512" s="14"/>
      <c r="BR512" s="14"/>
      <c r="BS512" s="14"/>
      <c r="BT512" s="14"/>
      <c r="BU512" s="14"/>
      <c r="BV512" s="14"/>
      <c r="BW512" s="14"/>
      <c r="BX512" s="14"/>
      <c r="BY512" s="14"/>
      <c r="BZ512" s="14"/>
      <c r="CA512" s="14"/>
      <c r="CB512" s="14"/>
      <c r="CC512" s="14"/>
      <c r="CD512" s="14"/>
      <c r="CE512" s="14"/>
      <c r="CF512" s="14"/>
      <c r="CG512" s="14"/>
      <c r="CH512" s="14"/>
      <c r="CI512" s="14"/>
      <c r="CJ512" s="14"/>
      <c r="CK512" s="14"/>
    </row>
    <row r="513" spans="1:89"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c r="AN513" s="14"/>
      <c r="AO513" s="14"/>
      <c r="AP513" s="14"/>
      <c r="AQ513" s="14"/>
      <c r="AR513" s="14"/>
      <c r="AS513" s="14"/>
      <c r="AT513" s="14"/>
      <c r="AU513" s="14"/>
      <c r="AV513" s="14"/>
      <c r="AW513" s="14"/>
      <c r="AX513" s="14"/>
      <c r="AY513" s="14"/>
      <c r="AZ513" s="14"/>
      <c r="BA513" s="14"/>
      <c r="BB513" s="14"/>
      <c r="BC513" s="14"/>
      <c r="BD513" s="14"/>
      <c r="BE513" s="14"/>
      <c r="BF513" s="14"/>
      <c r="BG513" s="14"/>
      <c r="BH513" s="14"/>
      <c r="BI513" s="14"/>
      <c r="BJ513" s="14"/>
      <c r="BK513" s="14"/>
      <c r="BL513" s="14"/>
      <c r="BM513" s="14"/>
      <c r="BN513" s="14"/>
      <c r="BO513" s="14"/>
      <c r="BP513" s="14"/>
      <c r="BQ513" s="14"/>
      <c r="BR513" s="14"/>
      <c r="BS513" s="14"/>
      <c r="BT513" s="14"/>
      <c r="BU513" s="14"/>
      <c r="BV513" s="14"/>
      <c r="BW513" s="14"/>
      <c r="BX513" s="14"/>
      <c r="BY513" s="14"/>
      <c r="BZ513" s="14"/>
      <c r="CA513" s="14"/>
      <c r="CB513" s="14"/>
      <c r="CC513" s="14"/>
      <c r="CD513" s="14"/>
      <c r="CE513" s="14"/>
      <c r="CF513" s="14"/>
      <c r="CG513" s="14"/>
      <c r="CH513" s="14"/>
      <c r="CI513" s="14"/>
      <c r="CJ513" s="14"/>
      <c r="CK513" s="14"/>
    </row>
    <row r="514" spans="1:89"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c r="AN514" s="14"/>
      <c r="AO514" s="14"/>
      <c r="AP514" s="14"/>
      <c r="AQ514" s="14"/>
      <c r="AR514" s="14"/>
      <c r="AS514" s="14"/>
      <c r="AT514" s="14"/>
      <c r="AU514" s="14"/>
      <c r="AV514" s="14"/>
      <c r="AW514" s="14"/>
      <c r="AX514" s="14"/>
      <c r="AY514" s="14"/>
      <c r="AZ514" s="14"/>
      <c r="BA514" s="14"/>
      <c r="BB514" s="14"/>
      <c r="BC514" s="14"/>
      <c r="BD514" s="14"/>
      <c r="BE514" s="14"/>
      <c r="BF514" s="14"/>
      <c r="BG514" s="14"/>
      <c r="BH514" s="14"/>
      <c r="BI514" s="14"/>
      <c r="BJ514" s="14"/>
      <c r="BK514" s="14"/>
      <c r="BL514" s="14"/>
      <c r="BM514" s="14"/>
      <c r="BN514" s="14"/>
      <c r="BO514" s="14"/>
      <c r="BP514" s="14"/>
      <c r="BQ514" s="14"/>
      <c r="BR514" s="14"/>
      <c r="BS514" s="14"/>
      <c r="BT514" s="14"/>
      <c r="BU514" s="14"/>
      <c r="BV514" s="14"/>
      <c r="BW514" s="14"/>
      <c r="BX514" s="14"/>
      <c r="BY514" s="14"/>
      <c r="BZ514" s="14"/>
      <c r="CA514" s="14"/>
      <c r="CB514" s="14"/>
      <c r="CC514" s="14"/>
      <c r="CD514" s="14"/>
      <c r="CE514" s="14"/>
      <c r="CF514" s="14"/>
      <c r="CG514" s="14"/>
      <c r="CH514" s="14"/>
      <c r="CI514" s="14"/>
      <c r="CJ514" s="14"/>
      <c r="CK514" s="14"/>
    </row>
    <row r="515" spans="1:89"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c r="AX515" s="14"/>
      <c r="AY515" s="14"/>
      <c r="AZ515" s="14"/>
      <c r="BA515" s="14"/>
      <c r="BB515" s="14"/>
      <c r="BC515" s="14"/>
      <c r="BD515" s="14"/>
      <c r="BE515" s="14"/>
      <c r="BF515" s="14"/>
      <c r="BG515" s="14"/>
      <c r="BH515" s="14"/>
      <c r="BI515" s="14"/>
      <c r="BJ515" s="14"/>
      <c r="BK515" s="14"/>
      <c r="BL515" s="14"/>
      <c r="BM515" s="14"/>
      <c r="BN515" s="14"/>
      <c r="BO515" s="14"/>
      <c r="BP515" s="14"/>
      <c r="BQ515" s="14"/>
      <c r="BR515" s="14"/>
      <c r="BS515" s="14"/>
      <c r="BT515" s="14"/>
      <c r="BU515" s="14"/>
      <c r="BV515" s="14"/>
      <c r="BW515" s="14"/>
      <c r="BX515" s="14"/>
      <c r="BY515" s="14"/>
      <c r="BZ515" s="14"/>
      <c r="CA515" s="14"/>
      <c r="CB515" s="14"/>
      <c r="CC515" s="14"/>
      <c r="CD515" s="14"/>
      <c r="CE515" s="14"/>
      <c r="CF515" s="14"/>
      <c r="CG515" s="14"/>
      <c r="CH515" s="14"/>
      <c r="CI515" s="14"/>
      <c r="CJ515" s="14"/>
      <c r="CK515" s="14"/>
    </row>
    <row r="516" spans="1:89"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c r="AX516" s="14"/>
      <c r="AY516" s="14"/>
      <c r="AZ516" s="14"/>
      <c r="BA516" s="14"/>
      <c r="BB516" s="14"/>
      <c r="BC516" s="14"/>
      <c r="BD516" s="14"/>
      <c r="BE516" s="14"/>
      <c r="BF516" s="14"/>
      <c r="BG516" s="14"/>
      <c r="BH516" s="14"/>
      <c r="BI516" s="14"/>
      <c r="BJ516" s="14"/>
      <c r="BK516" s="14"/>
      <c r="BL516" s="14"/>
      <c r="BM516" s="14"/>
      <c r="BN516" s="14"/>
      <c r="BO516" s="14"/>
      <c r="BP516" s="14"/>
      <c r="BQ516" s="14"/>
      <c r="BR516" s="14"/>
      <c r="BS516" s="14"/>
      <c r="BT516" s="14"/>
      <c r="BU516" s="14"/>
      <c r="BV516" s="14"/>
      <c r="BW516" s="14"/>
      <c r="BX516" s="14"/>
      <c r="BY516" s="14"/>
      <c r="BZ516" s="14"/>
      <c r="CA516" s="14"/>
      <c r="CB516" s="14"/>
      <c r="CC516" s="14"/>
      <c r="CD516" s="14"/>
      <c r="CE516" s="14"/>
      <c r="CF516" s="14"/>
      <c r="CG516" s="14"/>
      <c r="CH516" s="14"/>
      <c r="CI516" s="14"/>
      <c r="CJ516" s="14"/>
      <c r="CK516" s="14"/>
    </row>
    <row r="517" spans="1:89"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c r="AN517" s="14"/>
      <c r="AO517" s="14"/>
      <c r="AP517" s="14"/>
      <c r="AQ517" s="14"/>
      <c r="AR517" s="14"/>
      <c r="AS517" s="14"/>
      <c r="AT517" s="14"/>
      <c r="AU517" s="14"/>
      <c r="AV517" s="14"/>
      <c r="AW517" s="14"/>
      <c r="AX517" s="14"/>
      <c r="AY517" s="14"/>
      <c r="AZ517" s="14"/>
      <c r="BA517" s="14"/>
      <c r="BB517" s="14"/>
      <c r="BC517" s="14"/>
      <c r="BD517" s="14"/>
      <c r="BE517" s="14"/>
      <c r="BF517" s="14"/>
      <c r="BG517" s="14"/>
      <c r="BH517" s="14"/>
      <c r="BI517" s="14"/>
      <c r="BJ517" s="14"/>
      <c r="BK517" s="14"/>
      <c r="BL517" s="14"/>
      <c r="BM517" s="14"/>
      <c r="BN517" s="14"/>
      <c r="BO517" s="14"/>
      <c r="BP517" s="14"/>
      <c r="BQ517" s="14"/>
      <c r="BR517" s="14"/>
      <c r="BS517" s="14"/>
      <c r="BT517" s="14"/>
      <c r="BU517" s="14"/>
      <c r="BV517" s="14"/>
      <c r="BW517" s="14"/>
      <c r="BX517" s="14"/>
      <c r="BY517" s="14"/>
      <c r="BZ517" s="14"/>
      <c r="CA517" s="14"/>
      <c r="CB517" s="14"/>
      <c r="CC517" s="14"/>
      <c r="CD517" s="14"/>
      <c r="CE517" s="14"/>
      <c r="CF517" s="14"/>
      <c r="CG517" s="14"/>
      <c r="CH517" s="14"/>
      <c r="CI517" s="14"/>
      <c r="CJ517" s="14"/>
      <c r="CK517" s="14"/>
    </row>
    <row r="518" spans="1:89"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c r="AN518" s="14"/>
      <c r="AO518" s="14"/>
      <c r="AP518" s="14"/>
      <c r="AQ518" s="14"/>
      <c r="AR518" s="14"/>
      <c r="AS518" s="14"/>
      <c r="AT518" s="14"/>
      <c r="AU518" s="14"/>
      <c r="AV518" s="14"/>
      <c r="AW518" s="14"/>
      <c r="AX518" s="14"/>
      <c r="AY518" s="14"/>
      <c r="AZ518" s="14"/>
      <c r="BA518" s="14"/>
      <c r="BB518" s="14"/>
      <c r="BC518" s="14"/>
      <c r="BD518" s="14"/>
      <c r="BE518" s="14"/>
      <c r="BF518" s="14"/>
      <c r="BG518" s="14"/>
      <c r="BH518" s="14"/>
      <c r="BI518" s="14"/>
      <c r="BJ518" s="14"/>
      <c r="BK518" s="14"/>
      <c r="BL518" s="14"/>
      <c r="BM518" s="14"/>
      <c r="BN518" s="14"/>
      <c r="BO518" s="14"/>
      <c r="BP518" s="14"/>
      <c r="BQ518" s="14"/>
      <c r="BR518" s="14"/>
      <c r="BS518" s="14"/>
      <c r="BT518" s="14"/>
      <c r="BU518" s="14"/>
      <c r="BV518" s="14"/>
      <c r="BW518" s="14"/>
      <c r="BX518" s="14"/>
      <c r="BY518" s="14"/>
      <c r="BZ518" s="14"/>
      <c r="CA518" s="14"/>
      <c r="CB518" s="14"/>
      <c r="CC518" s="14"/>
      <c r="CD518" s="14"/>
      <c r="CE518" s="14"/>
      <c r="CF518" s="14"/>
      <c r="CG518" s="14"/>
      <c r="CH518" s="14"/>
      <c r="CI518" s="14"/>
      <c r="CJ518" s="14"/>
      <c r="CK518" s="14"/>
    </row>
    <row r="519" spans="1:89"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c r="AQ519" s="14"/>
      <c r="AR519" s="14"/>
      <c r="AS519" s="14"/>
      <c r="AT519" s="14"/>
      <c r="AU519" s="14"/>
      <c r="AV519" s="14"/>
      <c r="AW519" s="14"/>
      <c r="AX519" s="14"/>
      <c r="AY519" s="14"/>
      <c r="AZ519" s="14"/>
      <c r="BA519" s="14"/>
      <c r="BB519" s="14"/>
      <c r="BC519" s="14"/>
      <c r="BD519" s="14"/>
      <c r="BE519" s="14"/>
      <c r="BF519" s="14"/>
      <c r="BG519" s="14"/>
      <c r="BH519" s="14"/>
      <c r="BI519" s="14"/>
      <c r="BJ519" s="14"/>
      <c r="BK519" s="14"/>
      <c r="BL519" s="14"/>
      <c r="BM519" s="14"/>
      <c r="BN519" s="14"/>
      <c r="BO519" s="14"/>
      <c r="BP519" s="14"/>
      <c r="BQ519" s="14"/>
      <c r="BR519" s="14"/>
      <c r="BS519" s="14"/>
      <c r="BT519" s="14"/>
      <c r="BU519" s="14"/>
      <c r="BV519" s="14"/>
      <c r="BW519" s="14"/>
      <c r="BX519" s="14"/>
      <c r="BY519" s="14"/>
      <c r="BZ519" s="14"/>
      <c r="CA519" s="14"/>
      <c r="CB519" s="14"/>
      <c r="CC519" s="14"/>
      <c r="CD519" s="14"/>
      <c r="CE519" s="14"/>
      <c r="CF519" s="14"/>
      <c r="CG519" s="14"/>
      <c r="CH519" s="14"/>
      <c r="CI519" s="14"/>
      <c r="CJ519" s="14"/>
      <c r="CK519" s="14"/>
    </row>
    <row r="520" spans="1:89"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4"/>
      <c r="AV520" s="14"/>
      <c r="AW520" s="14"/>
      <c r="AX520" s="14"/>
      <c r="AY520" s="14"/>
      <c r="AZ520" s="14"/>
      <c r="BA520" s="14"/>
      <c r="BB520" s="14"/>
      <c r="BC520" s="14"/>
      <c r="BD520" s="14"/>
      <c r="BE520" s="14"/>
      <c r="BF520" s="14"/>
      <c r="BG520" s="14"/>
      <c r="BH520" s="14"/>
      <c r="BI520" s="14"/>
      <c r="BJ520" s="14"/>
      <c r="BK520" s="14"/>
      <c r="BL520" s="14"/>
      <c r="BM520" s="14"/>
      <c r="BN520" s="14"/>
      <c r="BO520" s="14"/>
      <c r="BP520" s="14"/>
      <c r="BQ520" s="14"/>
      <c r="BR520" s="14"/>
      <c r="BS520" s="14"/>
      <c r="BT520" s="14"/>
      <c r="BU520" s="14"/>
      <c r="BV520" s="14"/>
      <c r="BW520" s="14"/>
      <c r="BX520" s="14"/>
      <c r="BY520" s="14"/>
      <c r="BZ520" s="14"/>
      <c r="CA520" s="14"/>
      <c r="CB520" s="14"/>
      <c r="CC520" s="14"/>
      <c r="CD520" s="14"/>
      <c r="CE520" s="14"/>
      <c r="CF520" s="14"/>
      <c r="CG520" s="14"/>
      <c r="CH520" s="14"/>
      <c r="CI520" s="14"/>
      <c r="CJ520" s="14"/>
      <c r="CK520" s="14"/>
    </row>
    <row r="521" spans="1:89"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c r="AN521" s="14"/>
      <c r="AO521" s="14"/>
      <c r="AP521" s="14"/>
      <c r="AQ521" s="14"/>
      <c r="AR521" s="14"/>
      <c r="AS521" s="14"/>
      <c r="AT521" s="14"/>
      <c r="AU521" s="14"/>
      <c r="AV521" s="14"/>
      <c r="AW521" s="14"/>
      <c r="AX521" s="14"/>
      <c r="AY521" s="14"/>
      <c r="AZ521" s="14"/>
      <c r="BA521" s="14"/>
      <c r="BB521" s="14"/>
      <c r="BC521" s="14"/>
      <c r="BD521" s="14"/>
      <c r="BE521" s="14"/>
      <c r="BF521" s="14"/>
      <c r="BG521" s="14"/>
      <c r="BH521" s="14"/>
      <c r="BI521" s="14"/>
      <c r="BJ521" s="14"/>
      <c r="BK521" s="14"/>
      <c r="BL521" s="14"/>
      <c r="BM521" s="14"/>
      <c r="BN521" s="14"/>
      <c r="BO521" s="14"/>
      <c r="BP521" s="14"/>
      <c r="BQ521" s="14"/>
      <c r="BR521" s="14"/>
      <c r="BS521" s="14"/>
      <c r="BT521" s="14"/>
      <c r="BU521" s="14"/>
      <c r="BV521" s="14"/>
      <c r="BW521" s="14"/>
      <c r="BX521" s="14"/>
      <c r="BY521" s="14"/>
      <c r="BZ521" s="14"/>
      <c r="CA521" s="14"/>
      <c r="CB521" s="14"/>
      <c r="CC521" s="14"/>
      <c r="CD521" s="14"/>
      <c r="CE521" s="14"/>
      <c r="CF521" s="14"/>
      <c r="CG521" s="14"/>
      <c r="CH521" s="14"/>
      <c r="CI521" s="14"/>
      <c r="CJ521" s="14"/>
      <c r="CK521" s="14"/>
    </row>
    <row r="522" spans="1:89"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4"/>
      <c r="AV522" s="14"/>
      <c r="AW522" s="14"/>
      <c r="AX522" s="14"/>
      <c r="AY522" s="14"/>
      <c r="AZ522" s="14"/>
      <c r="BA522" s="14"/>
      <c r="BB522" s="14"/>
      <c r="BC522" s="14"/>
      <c r="BD522" s="14"/>
      <c r="BE522" s="14"/>
      <c r="BF522" s="14"/>
      <c r="BG522" s="14"/>
      <c r="BH522" s="14"/>
      <c r="BI522" s="14"/>
      <c r="BJ522" s="14"/>
      <c r="BK522" s="14"/>
      <c r="BL522" s="14"/>
      <c r="BM522" s="14"/>
      <c r="BN522" s="14"/>
      <c r="BO522" s="14"/>
      <c r="BP522" s="14"/>
      <c r="BQ522" s="14"/>
      <c r="BR522" s="14"/>
      <c r="BS522" s="14"/>
      <c r="BT522" s="14"/>
      <c r="BU522" s="14"/>
      <c r="BV522" s="14"/>
      <c r="BW522" s="14"/>
      <c r="BX522" s="14"/>
      <c r="BY522" s="14"/>
      <c r="BZ522" s="14"/>
      <c r="CA522" s="14"/>
      <c r="CB522" s="14"/>
      <c r="CC522" s="14"/>
      <c r="CD522" s="14"/>
      <c r="CE522" s="14"/>
      <c r="CF522" s="14"/>
      <c r="CG522" s="14"/>
      <c r="CH522" s="14"/>
      <c r="CI522" s="14"/>
      <c r="CJ522" s="14"/>
      <c r="CK522" s="14"/>
    </row>
    <row r="523" spans="1:89"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c r="AN523" s="14"/>
      <c r="AO523" s="14"/>
      <c r="AP523" s="14"/>
      <c r="AQ523" s="14"/>
      <c r="AR523" s="14"/>
      <c r="AS523" s="14"/>
      <c r="AT523" s="14"/>
      <c r="AU523" s="14"/>
      <c r="AV523" s="14"/>
      <c r="AW523" s="14"/>
      <c r="AX523" s="14"/>
      <c r="AY523" s="14"/>
      <c r="AZ523" s="14"/>
      <c r="BA523" s="14"/>
      <c r="BB523" s="14"/>
      <c r="BC523" s="14"/>
      <c r="BD523" s="14"/>
      <c r="BE523" s="14"/>
      <c r="BF523" s="14"/>
      <c r="BG523" s="14"/>
      <c r="BH523" s="14"/>
      <c r="BI523" s="14"/>
      <c r="BJ523" s="14"/>
      <c r="BK523" s="14"/>
      <c r="BL523" s="14"/>
      <c r="BM523" s="14"/>
      <c r="BN523" s="14"/>
      <c r="BO523" s="14"/>
      <c r="BP523" s="14"/>
      <c r="BQ523" s="14"/>
      <c r="BR523" s="14"/>
      <c r="BS523" s="14"/>
      <c r="BT523" s="14"/>
      <c r="BU523" s="14"/>
      <c r="BV523" s="14"/>
      <c r="BW523" s="14"/>
      <c r="BX523" s="14"/>
      <c r="BY523" s="14"/>
      <c r="BZ523" s="14"/>
      <c r="CA523" s="14"/>
      <c r="CB523" s="14"/>
      <c r="CC523" s="14"/>
      <c r="CD523" s="14"/>
      <c r="CE523" s="14"/>
      <c r="CF523" s="14"/>
      <c r="CG523" s="14"/>
      <c r="CH523" s="14"/>
      <c r="CI523" s="14"/>
      <c r="CJ523" s="14"/>
      <c r="CK523" s="14"/>
    </row>
    <row r="524" spans="1:89"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4"/>
      <c r="AU524" s="14"/>
      <c r="AV524" s="14"/>
      <c r="AW524" s="14"/>
      <c r="AX524" s="14"/>
      <c r="AY524" s="14"/>
      <c r="AZ524" s="14"/>
      <c r="BA524" s="14"/>
      <c r="BB524" s="14"/>
      <c r="BC524" s="14"/>
      <c r="BD524" s="14"/>
      <c r="BE524" s="14"/>
      <c r="BF524" s="14"/>
      <c r="BG524" s="14"/>
      <c r="BH524" s="14"/>
      <c r="BI524" s="14"/>
      <c r="BJ524" s="14"/>
      <c r="BK524" s="14"/>
      <c r="BL524" s="14"/>
      <c r="BM524" s="14"/>
      <c r="BN524" s="14"/>
      <c r="BO524" s="14"/>
      <c r="BP524" s="14"/>
      <c r="BQ524" s="14"/>
      <c r="BR524" s="14"/>
      <c r="BS524" s="14"/>
      <c r="BT524" s="14"/>
      <c r="BU524" s="14"/>
      <c r="BV524" s="14"/>
      <c r="BW524" s="14"/>
      <c r="BX524" s="14"/>
      <c r="BY524" s="14"/>
      <c r="BZ524" s="14"/>
      <c r="CA524" s="14"/>
      <c r="CB524" s="14"/>
      <c r="CC524" s="14"/>
      <c r="CD524" s="14"/>
      <c r="CE524" s="14"/>
      <c r="CF524" s="14"/>
      <c r="CG524" s="14"/>
      <c r="CH524" s="14"/>
      <c r="CI524" s="14"/>
      <c r="CJ524" s="14"/>
      <c r="CK524" s="14"/>
    </row>
    <row r="525" spans="1:89"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4"/>
      <c r="AU525" s="14"/>
      <c r="AV525" s="14"/>
      <c r="AW525" s="14"/>
      <c r="AX525" s="14"/>
      <c r="AY525" s="14"/>
      <c r="AZ525" s="14"/>
      <c r="BA525" s="14"/>
      <c r="BB525" s="14"/>
      <c r="BC525" s="14"/>
      <c r="BD525" s="14"/>
      <c r="BE525" s="14"/>
      <c r="BF525" s="14"/>
      <c r="BG525" s="14"/>
      <c r="BH525" s="14"/>
      <c r="BI525" s="14"/>
      <c r="BJ525" s="14"/>
      <c r="BK525" s="14"/>
      <c r="BL525" s="14"/>
      <c r="BM525" s="14"/>
      <c r="BN525" s="14"/>
      <c r="BO525" s="14"/>
      <c r="BP525" s="14"/>
      <c r="BQ525" s="14"/>
      <c r="BR525" s="14"/>
      <c r="BS525" s="14"/>
      <c r="BT525" s="14"/>
      <c r="BU525" s="14"/>
      <c r="BV525" s="14"/>
      <c r="BW525" s="14"/>
      <c r="BX525" s="14"/>
      <c r="BY525" s="14"/>
      <c r="BZ525" s="14"/>
      <c r="CA525" s="14"/>
      <c r="CB525" s="14"/>
      <c r="CC525" s="14"/>
      <c r="CD525" s="14"/>
      <c r="CE525" s="14"/>
      <c r="CF525" s="14"/>
      <c r="CG525" s="14"/>
      <c r="CH525" s="14"/>
      <c r="CI525" s="14"/>
      <c r="CJ525" s="14"/>
      <c r="CK525" s="14"/>
    </row>
    <row r="526" spans="1:89"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c r="AX526" s="14"/>
      <c r="AY526" s="14"/>
      <c r="AZ526" s="14"/>
      <c r="BA526" s="14"/>
      <c r="BB526" s="14"/>
      <c r="BC526" s="14"/>
      <c r="BD526" s="14"/>
      <c r="BE526" s="14"/>
      <c r="BF526" s="14"/>
      <c r="BG526" s="14"/>
      <c r="BH526" s="14"/>
      <c r="BI526" s="14"/>
      <c r="BJ526" s="14"/>
      <c r="BK526" s="14"/>
      <c r="BL526" s="14"/>
      <c r="BM526" s="14"/>
      <c r="BN526" s="14"/>
      <c r="BO526" s="14"/>
      <c r="BP526" s="14"/>
      <c r="BQ526" s="14"/>
      <c r="BR526" s="14"/>
      <c r="BS526" s="14"/>
      <c r="BT526" s="14"/>
      <c r="BU526" s="14"/>
      <c r="BV526" s="14"/>
      <c r="BW526" s="14"/>
      <c r="BX526" s="14"/>
      <c r="BY526" s="14"/>
      <c r="BZ526" s="14"/>
      <c r="CA526" s="14"/>
      <c r="CB526" s="14"/>
      <c r="CC526" s="14"/>
      <c r="CD526" s="14"/>
      <c r="CE526" s="14"/>
      <c r="CF526" s="14"/>
      <c r="CG526" s="14"/>
      <c r="CH526" s="14"/>
      <c r="CI526" s="14"/>
      <c r="CJ526" s="14"/>
      <c r="CK526" s="14"/>
    </row>
    <row r="527" spans="1:89"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c r="AN527" s="14"/>
      <c r="AO527" s="14"/>
      <c r="AP527" s="14"/>
      <c r="AQ527" s="14"/>
      <c r="AR527" s="14"/>
      <c r="AS527" s="14"/>
      <c r="AT527" s="14"/>
      <c r="AU527" s="14"/>
      <c r="AV527" s="14"/>
      <c r="AW527" s="14"/>
      <c r="AX527" s="14"/>
      <c r="AY527" s="14"/>
      <c r="AZ527" s="14"/>
      <c r="BA527" s="14"/>
      <c r="BB527" s="14"/>
      <c r="BC527" s="14"/>
      <c r="BD527" s="14"/>
      <c r="BE527" s="14"/>
      <c r="BF527" s="14"/>
      <c r="BG527" s="14"/>
      <c r="BH527" s="14"/>
      <c r="BI527" s="14"/>
      <c r="BJ527" s="14"/>
      <c r="BK527" s="14"/>
      <c r="BL527" s="14"/>
      <c r="BM527" s="14"/>
      <c r="BN527" s="14"/>
      <c r="BO527" s="14"/>
      <c r="BP527" s="14"/>
      <c r="BQ527" s="14"/>
      <c r="BR527" s="14"/>
      <c r="BS527" s="14"/>
      <c r="BT527" s="14"/>
      <c r="BU527" s="14"/>
      <c r="BV527" s="14"/>
      <c r="BW527" s="14"/>
      <c r="BX527" s="14"/>
      <c r="BY527" s="14"/>
      <c r="BZ527" s="14"/>
      <c r="CA527" s="14"/>
      <c r="CB527" s="14"/>
      <c r="CC527" s="14"/>
      <c r="CD527" s="14"/>
      <c r="CE527" s="14"/>
      <c r="CF527" s="14"/>
      <c r="CG527" s="14"/>
      <c r="CH527" s="14"/>
      <c r="CI527" s="14"/>
      <c r="CJ527" s="14"/>
      <c r="CK527" s="14"/>
    </row>
    <row r="528" spans="1:89"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4"/>
      <c r="AU528" s="14"/>
      <c r="AV528" s="14"/>
      <c r="AW528" s="14"/>
      <c r="AX528" s="14"/>
      <c r="AY528" s="14"/>
      <c r="AZ528" s="14"/>
      <c r="BA528" s="14"/>
      <c r="BB528" s="14"/>
      <c r="BC528" s="14"/>
      <c r="BD528" s="14"/>
      <c r="BE528" s="14"/>
      <c r="BF528" s="14"/>
      <c r="BG528" s="14"/>
      <c r="BH528" s="14"/>
      <c r="BI528" s="14"/>
      <c r="BJ528" s="14"/>
      <c r="BK528" s="14"/>
      <c r="BL528" s="14"/>
      <c r="BM528" s="14"/>
      <c r="BN528" s="14"/>
      <c r="BO528" s="14"/>
      <c r="BP528" s="14"/>
      <c r="BQ528" s="14"/>
      <c r="BR528" s="14"/>
      <c r="BS528" s="14"/>
      <c r="BT528" s="14"/>
      <c r="BU528" s="14"/>
      <c r="BV528" s="14"/>
      <c r="BW528" s="14"/>
      <c r="BX528" s="14"/>
      <c r="BY528" s="14"/>
      <c r="BZ528" s="14"/>
      <c r="CA528" s="14"/>
      <c r="CB528" s="14"/>
      <c r="CC528" s="14"/>
      <c r="CD528" s="14"/>
      <c r="CE528" s="14"/>
      <c r="CF528" s="14"/>
      <c r="CG528" s="14"/>
      <c r="CH528" s="14"/>
      <c r="CI528" s="14"/>
      <c r="CJ528" s="14"/>
      <c r="CK528" s="14"/>
    </row>
    <row r="529" spans="1:89"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4"/>
      <c r="AU529" s="14"/>
      <c r="AV529" s="14"/>
      <c r="AW529" s="14"/>
      <c r="AX529" s="14"/>
      <c r="AY529" s="14"/>
      <c r="AZ529" s="14"/>
      <c r="BA529" s="14"/>
      <c r="BB529" s="14"/>
      <c r="BC529" s="14"/>
      <c r="BD529" s="14"/>
      <c r="BE529" s="14"/>
      <c r="BF529" s="14"/>
      <c r="BG529" s="14"/>
      <c r="BH529" s="14"/>
      <c r="BI529" s="14"/>
      <c r="BJ529" s="14"/>
      <c r="BK529" s="14"/>
      <c r="BL529" s="14"/>
      <c r="BM529" s="14"/>
      <c r="BN529" s="14"/>
      <c r="BO529" s="14"/>
      <c r="BP529" s="14"/>
      <c r="BQ529" s="14"/>
      <c r="BR529" s="14"/>
      <c r="BS529" s="14"/>
      <c r="BT529" s="14"/>
      <c r="BU529" s="14"/>
      <c r="BV529" s="14"/>
      <c r="BW529" s="14"/>
      <c r="BX529" s="14"/>
      <c r="BY529" s="14"/>
      <c r="BZ529" s="14"/>
      <c r="CA529" s="14"/>
      <c r="CB529" s="14"/>
      <c r="CC529" s="14"/>
      <c r="CD529" s="14"/>
      <c r="CE529" s="14"/>
      <c r="CF529" s="14"/>
      <c r="CG529" s="14"/>
      <c r="CH529" s="14"/>
      <c r="CI529" s="14"/>
      <c r="CJ529" s="14"/>
      <c r="CK529" s="14"/>
    </row>
    <row r="530" spans="1:89"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c r="AX530" s="14"/>
      <c r="AY530" s="14"/>
      <c r="AZ530" s="14"/>
      <c r="BA530" s="14"/>
      <c r="BB530" s="14"/>
      <c r="BC530" s="14"/>
      <c r="BD530" s="14"/>
      <c r="BE530" s="14"/>
      <c r="BF530" s="14"/>
      <c r="BG530" s="14"/>
      <c r="BH530" s="14"/>
      <c r="BI530" s="14"/>
      <c r="BJ530" s="14"/>
      <c r="BK530" s="14"/>
      <c r="BL530" s="14"/>
      <c r="BM530" s="14"/>
      <c r="BN530" s="14"/>
      <c r="BO530" s="14"/>
      <c r="BP530" s="14"/>
      <c r="BQ530" s="14"/>
      <c r="BR530" s="14"/>
      <c r="BS530" s="14"/>
      <c r="BT530" s="14"/>
      <c r="BU530" s="14"/>
      <c r="BV530" s="14"/>
      <c r="BW530" s="14"/>
      <c r="BX530" s="14"/>
      <c r="BY530" s="14"/>
      <c r="BZ530" s="14"/>
      <c r="CA530" s="14"/>
      <c r="CB530" s="14"/>
      <c r="CC530" s="14"/>
      <c r="CD530" s="14"/>
      <c r="CE530" s="14"/>
      <c r="CF530" s="14"/>
      <c r="CG530" s="14"/>
      <c r="CH530" s="14"/>
      <c r="CI530" s="14"/>
      <c r="CJ530" s="14"/>
      <c r="CK530" s="14"/>
    </row>
    <row r="531" spans="1:89"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4"/>
      <c r="AV531" s="14"/>
      <c r="AW531" s="14"/>
      <c r="AX531" s="14"/>
      <c r="AY531" s="14"/>
      <c r="AZ531" s="14"/>
      <c r="BA531" s="14"/>
      <c r="BB531" s="14"/>
      <c r="BC531" s="14"/>
      <c r="BD531" s="14"/>
      <c r="BE531" s="14"/>
      <c r="BF531" s="14"/>
      <c r="BG531" s="14"/>
      <c r="BH531" s="14"/>
      <c r="BI531" s="14"/>
      <c r="BJ531" s="14"/>
      <c r="BK531" s="14"/>
      <c r="BL531" s="14"/>
      <c r="BM531" s="14"/>
      <c r="BN531" s="14"/>
      <c r="BO531" s="14"/>
      <c r="BP531" s="14"/>
      <c r="BQ531" s="14"/>
      <c r="BR531" s="14"/>
      <c r="BS531" s="14"/>
      <c r="BT531" s="14"/>
      <c r="BU531" s="14"/>
      <c r="BV531" s="14"/>
      <c r="BW531" s="14"/>
      <c r="BX531" s="14"/>
      <c r="BY531" s="14"/>
      <c r="BZ531" s="14"/>
      <c r="CA531" s="14"/>
      <c r="CB531" s="14"/>
      <c r="CC531" s="14"/>
      <c r="CD531" s="14"/>
      <c r="CE531" s="14"/>
      <c r="CF531" s="14"/>
      <c r="CG531" s="14"/>
      <c r="CH531" s="14"/>
      <c r="CI531" s="14"/>
      <c r="CJ531" s="14"/>
      <c r="CK531" s="14"/>
    </row>
    <row r="532" spans="1:89"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c r="AY532" s="14"/>
      <c r="AZ532" s="14"/>
      <c r="BA532" s="14"/>
      <c r="BB532" s="14"/>
      <c r="BC532" s="14"/>
      <c r="BD532" s="14"/>
      <c r="BE532" s="14"/>
      <c r="BF532" s="14"/>
      <c r="BG532" s="14"/>
      <c r="BH532" s="14"/>
      <c r="BI532" s="14"/>
      <c r="BJ532" s="14"/>
      <c r="BK532" s="14"/>
      <c r="BL532" s="14"/>
      <c r="BM532" s="14"/>
      <c r="BN532" s="14"/>
      <c r="BO532" s="14"/>
      <c r="BP532" s="14"/>
      <c r="BQ532" s="14"/>
      <c r="BR532" s="14"/>
      <c r="BS532" s="14"/>
      <c r="BT532" s="14"/>
      <c r="BU532" s="14"/>
      <c r="BV532" s="14"/>
      <c r="BW532" s="14"/>
      <c r="BX532" s="14"/>
      <c r="BY532" s="14"/>
      <c r="BZ532" s="14"/>
      <c r="CA532" s="14"/>
      <c r="CB532" s="14"/>
      <c r="CC532" s="14"/>
      <c r="CD532" s="14"/>
      <c r="CE532" s="14"/>
      <c r="CF532" s="14"/>
      <c r="CG532" s="14"/>
      <c r="CH532" s="14"/>
      <c r="CI532" s="14"/>
      <c r="CJ532" s="14"/>
      <c r="CK532" s="14"/>
    </row>
    <row r="533" spans="1:89"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c r="AQ533" s="14"/>
      <c r="AR533" s="14"/>
      <c r="AS533" s="14"/>
      <c r="AT533" s="14"/>
      <c r="AU533" s="14"/>
      <c r="AV533" s="14"/>
      <c r="AW533" s="14"/>
      <c r="AX533" s="14"/>
      <c r="AY533" s="14"/>
      <c r="AZ533" s="14"/>
      <c r="BA533" s="14"/>
      <c r="BB533" s="14"/>
      <c r="BC533" s="14"/>
      <c r="BD533" s="14"/>
      <c r="BE533" s="14"/>
      <c r="BF533" s="14"/>
      <c r="BG533" s="14"/>
      <c r="BH533" s="14"/>
      <c r="BI533" s="14"/>
      <c r="BJ533" s="14"/>
      <c r="BK533" s="14"/>
      <c r="BL533" s="14"/>
      <c r="BM533" s="14"/>
      <c r="BN533" s="14"/>
      <c r="BO533" s="14"/>
      <c r="BP533" s="14"/>
      <c r="BQ533" s="14"/>
      <c r="BR533" s="14"/>
      <c r="BS533" s="14"/>
      <c r="BT533" s="14"/>
      <c r="BU533" s="14"/>
      <c r="BV533" s="14"/>
      <c r="BW533" s="14"/>
      <c r="BX533" s="14"/>
      <c r="BY533" s="14"/>
      <c r="BZ533" s="14"/>
      <c r="CA533" s="14"/>
      <c r="CB533" s="14"/>
      <c r="CC533" s="14"/>
      <c r="CD533" s="14"/>
      <c r="CE533" s="14"/>
      <c r="CF533" s="14"/>
      <c r="CG533" s="14"/>
      <c r="CH533" s="14"/>
      <c r="CI533" s="14"/>
      <c r="CJ533" s="14"/>
      <c r="CK533" s="14"/>
    </row>
    <row r="534" spans="1:89"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c r="AT534" s="14"/>
      <c r="AU534" s="14"/>
      <c r="AV534" s="14"/>
      <c r="AW534" s="14"/>
      <c r="AX534" s="14"/>
      <c r="AY534" s="14"/>
      <c r="AZ534" s="14"/>
      <c r="BA534" s="14"/>
      <c r="BB534" s="14"/>
      <c r="BC534" s="14"/>
      <c r="BD534" s="14"/>
      <c r="BE534" s="14"/>
      <c r="BF534" s="14"/>
      <c r="BG534" s="14"/>
      <c r="BH534" s="14"/>
      <c r="BI534" s="14"/>
      <c r="BJ534" s="14"/>
      <c r="BK534" s="14"/>
      <c r="BL534" s="14"/>
      <c r="BM534" s="14"/>
      <c r="BN534" s="14"/>
      <c r="BO534" s="14"/>
      <c r="BP534" s="14"/>
      <c r="BQ534" s="14"/>
      <c r="BR534" s="14"/>
      <c r="BS534" s="14"/>
      <c r="BT534" s="14"/>
      <c r="BU534" s="14"/>
      <c r="BV534" s="14"/>
      <c r="BW534" s="14"/>
      <c r="BX534" s="14"/>
      <c r="BY534" s="14"/>
      <c r="BZ534" s="14"/>
      <c r="CA534" s="14"/>
      <c r="CB534" s="14"/>
      <c r="CC534" s="14"/>
      <c r="CD534" s="14"/>
      <c r="CE534" s="14"/>
      <c r="CF534" s="14"/>
      <c r="CG534" s="14"/>
      <c r="CH534" s="14"/>
      <c r="CI534" s="14"/>
      <c r="CJ534" s="14"/>
      <c r="CK534" s="14"/>
    </row>
    <row r="535" spans="1:89"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4"/>
      <c r="AV535" s="14"/>
      <c r="AW535" s="14"/>
      <c r="AX535" s="14"/>
      <c r="AY535" s="14"/>
      <c r="AZ535" s="14"/>
      <c r="BA535" s="14"/>
      <c r="BB535" s="14"/>
      <c r="BC535" s="14"/>
      <c r="BD535" s="14"/>
      <c r="BE535" s="14"/>
      <c r="BF535" s="14"/>
      <c r="BG535" s="14"/>
      <c r="BH535" s="14"/>
      <c r="BI535" s="14"/>
      <c r="BJ535" s="14"/>
      <c r="BK535" s="14"/>
      <c r="BL535" s="14"/>
      <c r="BM535" s="14"/>
      <c r="BN535" s="14"/>
      <c r="BO535" s="14"/>
      <c r="BP535" s="14"/>
      <c r="BQ535" s="14"/>
      <c r="BR535" s="14"/>
      <c r="BS535" s="14"/>
      <c r="BT535" s="14"/>
      <c r="BU535" s="14"/>
      <c r="BV535" s="14"/>
      <c r="BW535" s="14"/>
      <c r="BX535" s="14"/>
      <c r="BY535" s="14"/>
      <c r="BZ535" s="14"/>
      <c r="CA535" s="14"/>
      <c r="CB535" s="14"/>
      <c r="CC535" s="14"/>
      <c r="CD535" s="14"/>
      <c r="CE535" s="14"/>
      <c r="CF535" s="14"/>
      <c r="CG535" s="14"/>
      <c r="CH535" s="14"/>
      <c r="CI535" s="14"/>
      <c r="CJ535" s="14"/>
      <c r="CK535" s="14"/>
    </row>
    <row r="536" spans="1:89"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c r="AQ536" s="14"/>
      <c r="AR536" s="14"/>
      <c r="AS536" s="14"/>
      <c r="AT536" s="14"/>
      <c r="AU536" s="14"/>
      <c r="AV536" s="14"/>
      <c r="AW536" s="14"/>
      <c r="AX536" s="14"/>
      <c r="AY536" s="14"/>
      <c r="AZ536" s="14"/>
      <c r="BA536" s="14"/>
      <c r="BB536" s="14"/>
      <c r="BC536" s="14"/>
      <c r="BD536" s="14"/>
      <c r="BE536" s="14"/>
      <c r="BF536" s="14"/>
      <c r="BG536" s="14"/>
      <c r="BH536" s="14"/>
      <c r="BI536" s="14"/>
      <c r="BJ536" s="14"/>
      <c r="BK536" s="14"/>
      <c r="BL536" s="14"/>
      <c r="BM536" s="14"/>
      <c r="BN536" s="14"/>
      <c r="BO536" s="14"/>
      <c r="BP536" s="14"/>
      <c r="BQ536" s="14"/>
      <c r="BR536" s="14"/>
      <c r="BS536" s="14"/>
      <c r="BT536" s="14"/>
      <c r="BU536" s="14"/>
      <c r="BV536" s="14"/>
      <c r="BW536" s="14"/>
      <c r="BX536" s="14"/>
      <c r="BY536" s="14"/>
      <c r="BZ536" s="14"/>
      <c r="CA536" s="14"/>
      <c r="CB536" s="14"/>
      <c r="CC536" s="14"/>
      <c r="CD536" s="14"/>
      <c r="CE536" s="14"/>
      <c r="CF536" s="14"/>
      <c r="CG536" s="14"/>
      <c r="CH536" s="14"/>
      <c r="CI536" s="14"/>
      <c r="CJ536" s="14"/>
      <c r="CK536" s="14"/>
    </row>
    <row r="537" spans="1:89"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4"/>
      <c r="AV537" s="14"/>
      <c r="AW537" s="14"/>
      <c r="AX537" s="14"/>
      <c r="AY537" s="14"/>
      <c r="AZ537" s="14"/>
      <c r="BA537" s="14"/>
      <c r="BB537" s="14"/>
      <c r="BC537" s="14"/>
      <c r="BD537" s="14"/>
      <c r="BE537" s="14"/>
      <c r="BF537" s="14"/>
      <c r="BG537" s="14"/>
      <c r="BH537" s="14"/>
      <c r="BI537" s="14"/>
      <c r="BJ537" s="14"/>
      <c r="BK537" s="14"/>
      <c r="BL537" s="14"/>
      <c r="BM537" s="14"/>
      <c r="BN537" s="14"/>
      <c r="BO537" s="14"/>
      <c r="BP537" s="14"/>
      <c r="BQ537" s="14"/>
      <c r="BR537" s="14"/>
      <c r="BS537" s="14"/>
      <c r="BT537" s="14"/>
      <c r="BU537" s="14"/>
      <c r="BV537" s="14"/>
      <c r="BW537" s="14"/>
      <c r="BX537" s="14"/>
      <c r="BY537" s="14"/>
      <c r="BZ537" s="14"/>
      <c r="CA537" s="14"/>
      <c r="CB537" s="14"/>
      <c r="CC537" s="14"/>
      <c r="CD537" s="14"/>
      <c r="CE537" s="14"/>
      <c r="CF537" s="14"/>
      <c r="CG537" s="14"/>
      <c r="CH537" s="14"/>
      <c r="CI537" s="14"/>
      <c r="CJ537" s="14"/>
      <c r="CK537" s="14"/>
    </row>
    <row r="538" spans="1:89"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c r="AQ538" s="14"/>
      <c r="AR538" s="14"/>
      <c r="AS538" s="14"/>
      <c r="AT538" s="14"/>
      <c r="AU538" s="14"/>
      <c r="AV538" s="14"/>
      <c r="AW538" s="14"/>
      <c r="AX538" s="14"/>
      <c r="AY538" s="14"/>
      <c r="AZ538" s="14"/>
      <c r="BA538" s="14"/>
      <c r="BB538" s="14"/>
      <c r="BC538" s="14"/>
      <c r="BD538" s="14"/>
      <c r="BE538" s="14"/>
      <c r="BF538" s="14"/>
      <c r="BG538" s="14"/>
      <c r="BH538" s="14"/>
      <c r="BI538" s="14"/>
      <c r="BJ538" s="14"/>
      <c r="BK538" s="14"/>
      <c r="BL538" s="14"/>
      <c r="BM538" s="14"/>
      <c r="BN538" s="14"/>
      <c r="BO538" s="14"/>
      <c r="BP538" s="14"/>
      <c r="BQ538" s="14"/>
      <c r="BR538" s="14"/>
      <c r="BS538" s="14"/>
      <c r="BT538" s="14"/>
      <c r="BU538" s="14"/>
      <c r="BV538" s="14"/>
      <c r="BW538" s="14"/>
      <c r="BX538" s="14"/>
      <c r="BY538" s="14"/>
      <c r="BZ538" s="14"/>
      <c r="CA538" s="14"/>
      <c r="CB538" s="14"/>
      <c r="CC538" s="14"/>
      <c r="CD538" s="14"/>
      <c r="CE538" s="14"/>
      <c r="CF538" s="14"/>
      <c r="CG538" s="14"/>
      <c r="CH538" s="14"/>
      <c r="CI538" s="14"/>
      <c r="CJ538" s="14"/>
      <c r="CK538" s="14"/>
    </row>
    <row r="539" spans="1:89"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c r="AX539" s="14"/>
      <c r="AY539" s="14"/>
      <c r="AZ539" s="14"/>
      <c r="BA539" s="14"/>
      <c r="BB539" s="14"/>
      <c r="BC539" s="14"/>
      <c r="BD539" s="14"/>
      <c r="BE539" s="14"/>
      <c r="BF539" s="14"/>
      <c r="BG539" s="14"/>
      <c r="BH539" s="14"/>
      <c r="BI539" s="14"/>
      <c r="BJ539" s="14"/>
      <c r="BK539" s="14"/>
      <c r="BL539" s="14"/>
      <c r="BM539" s="14"/>
      <c r="BN539" s="14"/>
      <c r="BO539" s="14"/>
      <c r="BP539" s="14"/>
      <c r="BQ539" s="14"/>
      <c r="BR539" s="14"/>
      <c r="BS539" s="14"/>
      <c r="BT539" s="14"/>
      <c r="BU539" s="14"/>
      <c r="BV539" s="14"/>
      <c r="BW539" s="14"/>
      <c r="BX539" s="14"/>
      <c r="BY539" s="14"/>
      <c r="BZ539" s="14"/>
      <c r="CA539" s="14"/>
      <c r="CB539" s="14"/>
      <c r="CC539" s="14"/>
      <c r="CD539" s="14"/>
      <c r="CE539" s="14"/>
      <c r="CF539" s="14"/>
      <c r="CG539" s="14"/>
      <c r="CH539" s="14"/>
      <c r="CI539" s="14"/>
      <c r="CJ539" s="14"/>
      <c r="CK539" s="14"/>
    </row>
    <row r="540" spans="1:89"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c r="AN540" s="14"/>
      <c r="AO540" s="14"/>
      <c r="AP540" s="14"/>
      <c r="AQ540" s="14"/>
      <c r="AR540" s="14"/>
      <c r="AS540" s="14"/>
      <c r="AT540" s="14"/>
      <c r="AU540" s="14"/>
      <c r="AV540" s="14"/>
      <c r="AW540" s="14"/>
      <c r="AX540" s="14"/>
      <c r="AY540" s="14"/>
      <c r="AZ540" s="14"/>
      <c r="BA540" s="14"/>
      <c r="BB540" s="14"/>
      <c r="BC540" s="14"/>
      <c r="BD540" s="14"/>
      <c r="BE540" s="14"/>
      <c r="BF540" s="14"/>
      <c r="BG540" s="14"/>
      <c r="BH540" s="14"/>
      <c r="BI540" s="14"/>
      <c r="BJ540" s="14"/>
      <c r="BK540" s="14"/>
      <c r="BL540" s="14"/>
      <c r="BM540" s="14"/>
      <c r="BN540" s="14"/>
      <c r="BO540" s="14"/>
      <c r="BP540" s="14"/>
      <c r="BQ540" s="14"/>
      <c r="BR540" s="14"/>
      <c r="BS540" s="14"/>
      <c r="BT540" s="14"/>
      <c r="BU540" s="14"/>
      <c r="BV540" s="14"/>
      <c r="BW540" s="14"/>
      <c r="BX540" s="14"/>
      <c r="BY540" s="14"/>
      <c r="BZ540" s="14"/>
      <c r="CA540" s="14"/>
      <c r="CB540" s="14"/>
      <c r="CC540" s="14"/>
      <c r="CD540" s="14"/>
      <c r="CE540" s="14"/>
      <c r="CF540" s="14"/>
      <c r="CG540" s="14"/>
      <c r="CH540" s="14"/>
      <c r="CI540" s="14"/>
      <c r="CJ540" s="14"/>
      <c r="CK540" s="14"/>
    </row>
    <row r="541" spans="1:89"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c r="AQ541" s="14"/>
      <c r="AR541" s="14"/>
      <c r="AS541" s="14"/>
      <c r="AT541" s="14"/>
      <c r="AU541" s="14"/>
      <c r="AV541" s="14"/>
      <c r="AW541" s="14"/>
      <c r="AX541" s="14"/>
      <c r="AY541" s="14"/>
      <c r="AZ541" s="14"/>
      <c r="BA541" s="14"/>
      <c r="BB541" s="14"/>
      <c r="BC541" s="14"/>
      <c r="BD541" s="14"/>
      <c r="BE541" s="14"/>
      <c r="BF541" s="14"/>
      <c r="BG541" s="14"/>
      <c r="BH541" s="14"/>
      <c r="BI541" s="14"/>
      <c r="BJ541" s="14"/>
      <c r="BK541" s="14"/>
      <c r="BL541" s="14"/>
      <c r="BM541" s="14"/>
      <c r="BN541" s="14"/>
      <c r="BO541" s="14"/>
      <c r="BP541" s="14"/>
      <c r="BQ541" s="14"/>
      <c r="BR541" s="14"/>
      <c r="BS541" s="14"/>
      <c r="BT541" s="14"/>
      <c r="BU541" s="14"/>
      <c r="BV541" s="14"/>
      <c r="BW541" s="14"/>
      <c r="BX541" s="14"/>
      <c r="BY541" s="14"/>
      <c r="BZ541" s="14"/>
      <c r="CA541" s="14"/>
      <c r="CB541" s="14"/>
      <c r="CC541" s="14"/>
      <c r="CD541" s="14"/>
      <c r="CE541" s="14"/>
      <c r="CF541" s="14"/>
      <c r="CG541" s="14"/>
      <c r="CH541" s="14"/>
      <c r="CI541" s="14"/>
      <c r="CJ541" s="14"/>
      <c r="CK541" s="14"/>
    </row>
    <row r="542" spans="1:89"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c r="AN542" s="14"/>
      <c r="AO542" s="14"/>
      <c r="AP542" s="14"/>
      <c r="AQ542" s="14"/>
      <c r="AR542" s="14"/>
      <c r="AS542" s="14"/>
      <c r="AT542" s="14"/>
      <c r="AU542" s="14"/>
      <c r="AV542" s="14"/>
      <c r="AW542" s="14"/>
      <c r="AX542" s="14"/>
      <c r="AY542" s="14"/>
      <c r="AZ542" s="14"/>
      <c r="BA542" s="14"/>
      <c r="BB542" s="14"/>
      <c r="BC542" s="14"/>
      <c r="BD542" s="14"/>
      <c r="BE542" s="14"/>
      <c r="BF542" s="14"/>
      <c r="BG542" s="14"/>
      <c r="BH542" s="14"/>
      <c r="BI542" s="14"/>
      <c r="BJ542" s="14"/>
      <c r="BK542" s="14"/>
      <c r="BL542" s="14"/>
      <c r="BM542" s="14"/>
      <c r="BN542" s="14"/>
      <c r="BO542" s="14"/>
      <c r="BP542" s="14"/>
      <c r="BQ542" s="14"/>
      <c r="BR542" s="14"/>
      <c r="BS542" s="14"/>
      <c r="BT542" s="14"/>
      <c r="BU542" s="14"/>
      <c r="BV542" s="14"/>
      <c r="BW542" s="14"/>
      <c r="BX542" s="14"/>
      <c r="BY542" s="14"/>
      <c r="BZ542" s="14"/>
      <c r="CA542" s="14"/>
      <c r="CB542" s="14"/>
      <c r="CC542" s="14"/>
      <c r="CD542" s="14"/>
      <c r="CE542" s="14"/>
      <c r="CF542" s="14"/>
      <c r="CG542" s="14"/>
      <c r="CH542" s="14"/>
      <c r="CI542" s="14"/>
      <c r="CJ542" s="14"/>
      <c r="CK542" s="14"/>
    </row>
    <row r="543" spans="1:89"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4"/>
      <c r="AV543" s="14"/>
      <c r="AW543" s="14"/>
      <c r="AX543" s="14"/>
      <c r="AY543" s="14"/>
      <c r="AZ543" s="14"/>
      <c r="BA543" s="14"/>
      <c r="BB543" s="14"/>
      <c r="BC543" s="14"/>
      <c r="BD543" s="14"/>
      <c r="BE543" s="14"/>
      <c r="BF543" s="14"/>
      <c r="BG543" s="14"/>
      <c r="BH543" s="14"/>
      <c r="BI543" s="14"/>
      <c r="BJ543" s="14"/>
      <c r="BK543" s="14"/>
      <c r="BL543" s="14"/>
      <c r="BM543" s="14"/>
      <c r="BN543" s="14"/>
      <c r="BO543" s="14"/>
      <c r="BP543" s="14"/>
      <c r="BQ543" s="14"/>
      <c r="BR543" s="14"/>
      <c r="BS543" s="14"/>
      <c r="BT543" s="14"/>
      <c r="BU543" s="14"/>
      <c r="BV543" s="14"/>
      <c r="BW543" s="14"/>
      <c r="BX543" s="14"/>
      <c r="BY543" s="14"/>
      <c r="BZ543" s="14"/>
      <c r="CA543" s="14"/>
      <c r="CB543" s="14"/>
      <c r="CC543" s="14"/>
      <c r="CD543" s="14"/>
      <c r="CE543" s="14"/>
      <c r="CF543" s="14"/>
      <c r="CG543" s="14"/>
      <c r="CH543" s="14"/>
      <c r="CI543" s="14"/>
      <c r="CJ543" s="14"/>
      <c r="CK543" s="14"/>
    </row>
    <row r="544" spans="1:89"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c r="AQ544" s="14"/>
      <c r="AR544" s="14"/>
      <c r="AS544" s="14"/>
      <c r="AT544" s="14"/>
      <c r="AU544" s="14"/>
      <c r="AV544" s="14"/>
      <c r="AW544" s="14"/>
      <c r="AX544" s="14"/>
      <c r="AY544" s="14"/>
      <c r="AZ544" s="14"/>
      <c r="BA544" s="14"/>
      <c r="BB544" s="14"/>
      <c r="BC544" s="14"/>
      <c r="BD544" s="14"/>
      <c r="BE544" s="14"/>
      <c r="BF544" s="14"/>
      <c r="BG544" s="14"/>
      <c r="BH544" s="14"/>
      <c r="BI544" s="14"/>
      <c r="BJ544" s="14"/>
      <c r="BK544" s="14"/>
      <c r="BL544" s="14"/>
      <c r="BM544" s="14"/>
      <c r="BN544" s="14"/>
      <c r="BO544" s="14"/>
      <c r="BP544" s="14"/>
      <c r="BQ544" s="14"/>
      <c r="BR544" s="14"/>
      <c r="BS544" s="14"/>
      <c r="BT544" s="14"/>
      <c r="BU544" s="14"/>
      <c r="BV544" s="14"/>
      <c r="BW544" s="14"/>
      <c r="BX544" s="14"/>
      <c r="BY544" s="14"/>
      <c r="BZ544" s="14"/>
      <c r="CA544" s="14"/>
      <c r="CB544" s="14"/>
      <c r="CC544" s="14"/>
      <c r="CD544" s="14"/>
      <c r="CE544" s="14"/>
      <c r="CF544" s="14"/>
      <c r="CG544" s="14"/>
      <c r="CH544" s="14"/>
      <c r="CI544" s="14"/>
      <c r="CJ544" s="14"/>
      <c r="CK544" s="14"/>
    </row>
    <row r="545" spans="1:89"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c r="AQ545" s="14"/>
      <c r="AR545" s="14"/>
      <c r="AS545" s="14"/>
      <c r="AT545" s="14"/>
      <c r="AU545" s="14"/>
      <c r="AV545" s="14"/>
      <c r="AW545" s="14"/>
      <c r="AX545" s="14"/>
      <c r="AY545" s="14"/>
      <c r="AZ545" s="14"/>
      <c r="BA545" s="14"/>
      <c r="BB545" s="14"/>
      <c r="BC545" s="14"/>
      <c r="BD545" s="14"/>
      <c r="BE545" s="14"/>
      <c r="BF545" s="14"/>
      <c r="BG545" s="14"/>
      <c r="BH545" s="14"/>
      <c r="BI545" s="14"/>
      <c r="BJ545" s="14"/>
      <c r="BK545" s="14"/>
      <c r="BL545" s="14"/>
      <c r="BM545" s="14"/>
      <c r="BN545" s="14"/>
      <c r="BO545" s="14"/>
      <c r="BP545" s="14"/>
      <c r="BQ545" s="14"/>
      <c r="BR545" s="14"/>
      <c r="BS545" s="14"/>
      <c r="BT545" s="14"/>
      <c r="BU545" s="14"/>
      <c r="BV545" s="14"/>
      <c r="BW545" s="14"/>
      <c r="BX545" s="14"/>
      <c r="BY545" s="14"/>
      <c r="BZ545" s="14"/>
      <c r="CA545" s="14"/>
      <c r="CB545" s="14"/>
      <c r="CC545" s="14"/>
      <c r="CD545" s="14"/>
      <c r="CE545" s="14"/>
      <c r="CF545" s="14"/>
      <c r="CG545" s="14"/>
      <c r="CH545" s="14"/>
      <c r="CI545" s="14"/>
      <c r="CJ545" s="14"/>
      <c r="CK545" s="14"/>
    </row>
    <row r="546" spans="1:89"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c r="AN546" s="14"/>
      <c r="AO546" s="14"/>
      <c r="AP546" s="14"/>
      <c r="AQ546" s="14"/>
      <c r="AR546" s="14"/>
      <c r="AS546" s="14"/>
      <c r="AT546" s="14"/>
      <c r="AU546" s="14"/>
      <c r="AV546" s="14"/>
      <c r="AW546" s="14"/>
      <c r="AX546" s="14"/>
      <c r="AY546" s="14"/>
      <c r="AZ546" s="14"/>
      <c r="BA546" s="14"/>
      <c r="BB546" s="14"/>
      <c r="BC546" s="14"/>
      <c r="BD546" s="14"/>
      <c r="BE546" s="14"/>
      <c r="BF546" s="14"/>
      <c r="BG546" s="14"/>
      <c r="BH546" s="14"/>
      <c r="BI546" s="14"/>
      <c r="BJ546" s="14"/>
      <c r="BK546" s="14"/>
      <c r="BL546" s="14"/>
      <c r="BM546" s="14"/>
      <c r="BN546" s="14"/>
      <c r="BO546" s="14"/>
      <c r="BP546" s="14"/>
      <c r="BQ546" s="14"/>
      <c r="BR546" s="14"/>
      <c r="BS546" s="14"/>
      <c r="BT546" s="14"/>
      <c r="BU546" s="14"/>
      <c r="BV546" s="14"/>
      <c r="BW546" s="14"/>
      <c r="BX546" s="14"/>
      <c r="BY546" s="14"/>
      <c r="BZ546" s="14"/>
      <c r="CA546" s="14"/>
      <c r="CB546" s="14"/>
      <c r="CC546" s="14"/>
      <c r="CD546" s="14"/>
      <c r="CE546" s="14"/>
      <c r="CF546" s="14"/>
      <c r="CG546" s="14"/>
      <c r="CH546" s="14"/>
      <c r="CI546" s="14"/>
      <c r="CJ546" s="14"/>
      <c r="CK546" s="14"/>
    </row>
    <row r="547" spans="1:89"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c r="AQ547" s="14"/>
      <c r="AR547" s="14"/>
      <c r="AS547" s="14"/>
      <c r="AT547" s="14"/>
      <c r="AU547" s="14"/>
      <c r="AV547" s="14"/>
      <c r="AW547" s="14"/>
      <c r="AX547" s="14"/>
      <c r="AY547" s="14"/>
      <c r="AZ547" s="14"/>
      <c r="BA547" s="14"/>
      <c r="BB547" s="14"/>
      <c r="BC547" s="14"/>
      <c r="BD547" s="14"/>
      <c r="BE547" s="14"/>
      <c r="BF547" s="14"/>
      <c r="BG547" s="14"/>
      <c r="BH547" s="14"/>
      <c r="BI547" s="14"/>
      <c r="BJ547" s="14"/>
      <c r="BK547" s="14"/>
      <c r="BL547" s="14"/>
      <c r="BM547" s="14"/>
      <c r="BN547" s="14"/>
      <c r="BO547" s="14"/>
      <c r="BP547" s="14"/>
      <c r="BQ547" s="14"/>
      <c r="BR547" s="14"/>
      <c r="BS547" s="14"/>
      <c r="BT547" s="14"/>
      <c r="BU547" s="14"/>
      <c r="BV547" s="14"/>
      <c r="BW547" s="14"/>
      <c r="BX547" s="14"/>
      <c r="BY547" s="14"/>
      <c r="BZ547" s="14"/>
      <c r="CA547" s="14"/>
      <c r="CB547" s="14"/>
      <c r="CC547" s="14"/>
      <c r="CD547" s="14"/>
      <c r="CE547" s="14"/>
      <c r="CF547" s="14"/>
      <c r="CG547" s="14"/>
      <c r="CH547" s="14"/>
      <c r="CI547" s="14"/>
      <c r="CJ547" s="14"/>
      <c r="CK547" s="14"/>
    </row>
    <row r="548" spans="1:89"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c r="AN548" s="14"/>
      <c r="AO548" s="14"/>
      <c r="AP548" s="14"/>
      <c r="AQ548" s="14"/>
      <c r="AR548" s="14"/>
      <c r="AS548" s="14"/>
      <c r="AT548" s="14"/>
      <c r="AU548" s="14"/>
      <c r="AV548" s="14"/>
      <c r="AW548" s="14"/>
      <c r="AX548" s="14"/>
      <c r="AY548" s="14"/>
      <c r="AZ548" s="14"/>
      <c r="BA548" s="14"/>
      <c r="BB548" s="14"/>
      <c r="BC548" s="14"/>
      <c r="BD548" s="14"/>
      <c r="BE548" s="14"/>
      <c r="BF548" s="14"/>
      <c r="BG548" s="14"/>
      <c r="BH548" s="14"/>
      <c r="BI548" s="14"/>
      <c r="BJ548" s="14"/>
      <c r="BK548" s="14"/>
      <c r="BL548" s="14"/>
      <c r="BM548" s="14"/>
      <c r="BN548" s="14"/>
      <c r="BO548" s="14"/>
      <c r="BP548" s="14"/>
      <c r="BQ548" s="14"/>
      <c r="BR548" s="14"/>
      <c r="BS548" s="14"/>
      <c r="BT548" s="14"/>
      <c r="BU548" s="14"/>
      <c r="BV548" s="14"/>
      <c r="BW548" s="14"/>
      <c r="BX548" s="14"/>
      <c r="BY548" s="14"/>
      <c r="BZ548" s="14"/>
      <c r="CA548" s="14"/>
      <c r="CB548" s="14"/>
      <c r="CC548" s="14"/>
      <c r="CD548" s="14"/>
      <c r="CE548" s="14"/>
      <c r="CF548" s="14"/>
      <c r="CG548" s="14"/>
      <c r="CH548" s="14"/>
      <c r="CI548" s="14"/>
      <c r="CJ548" s="14"/>
      <c r="CK548" s="14"/>
    </row>
    <row r="549" spans="1:89"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c r="AN549" s="14"/>
      <c r="AO549" s="14"/>
      <c r="AP549" s="14"/>
      <c r="AQ549" s="14"/>
      <c r="AR549" s="14"/>
      <c r="AS549" s="14"/>
      <c r="AT549" s="14"/>
      <c r="AU549" s="14"/>
      <c r="AV549" s="14"/>
      <c r="AW549" s="14"/>
      <c r="AX549" s="14"/>
      <c r="AY549" s="14"/>
      <c r="AZ549" s="14"/>
      <c r="BA549" s="14"/>
      <c r="BB549" s="14"/>
      <c r="BC549" s="14"/>
      <c r="BD549" s="14"/>
      <c r="BE549" s="14"/>
      <c r="BF549" s="14"/>
      <c r="BG549" s="14"/>
      <c r="BH549" s="14"/>
      <c r="BI549" s="14"/>
      <c r="BJ549" s="14"/>
      <c r="BK549" s="14"/>
      <c r="BL549" s="14"/>
      <c r="BM549" s="14"/>
      <c r="BN549" s="14"/>
      <c r="BO549" s="14"/>
      <c r="BP549" s="14"/>
      <c r="BQ549" s="14"/>
      <c r="BR549" s="14"/>
      <c r="BS549" s="14"/>
      <c r="BT549" s="14"/>
      <c r="BU549" s="14"/>
      <c r="BV549" s="14"/>
      <c r="BW549" s="14"/>
      <c r="BX549" s="14"/>
      <c r="BY549" s="14"/>
      <c r="BZ549" s="14"/>
      <c r="CA549" s="14"/>
      <c r="CB549" s="14"/>
      <c r="CC549" s="14"/>
      <c r="CD549" s="14"/>
      <c r="CE549" s="14"/>
      <c r="CF549" s="14"/>
      <c r="CG549" s="14"/>
      <c r="CH549" s="14"/>
      <c r="CI549" s="14"/>
      <c r="CJ549" s="14"/>
      <c r="CK549" s="14"/>
    </row>
    <row r="550" spans="1:89"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c r="AN550" s="14"/>
      <c r="AO550" s="14"/>
      <c r="AP550" s="14"/>
      <c r="AQ550" s="14"/>
      <c r="AR550" s="14"/>
      <c r="AS550" s="14"/>
      <c r="AT550" s="14"/>
      <c r="AU550" s="14"/>
      <c r="AV550" s="14"/>
      <c r="AW550" s="14"/>
      <c r="AX550" s="14"/>
      <c r="AY550" s="14"/>
      <c r="AZ550" s="14"/>
      <c r="BA550" s="14"/>
      <c r="BB550" s="14"/>
      <c r="BC550" s="14"/>
      <c r="BD550" s="14"/>
      <c r="BE550" s="14"/>
      <c r="BF550" s="14"/>
      <c r="BG550" s="14"/>
      <c r="BH550" s="14"/>
      <c r="BI550" s="14"/>
      <c r="BJ550" s="14"/>
      <c r="BK550" s="14"/>
      <c r="BL550" s="14"/>
      <c r="BM550" s="14"/>
      <c r="BN550" s="14"/>
      <c r="BO550" s="14"/>
      <c r="BP550" s="14"/>
      <c r="BQ550" s="14"/>
      <c r="BR550" s="14"/>
      <c r="BS550" s="14"/>
      <c r="BT550" s="14"/>
      <c r="BU550" s="14"/>
      <c r="BV550" s="14"/>
      <c r="BW550" s="14"/>
      <c r="BX550" s="14"/>
      <c r="BY550" s="14"/>
      <c r="BZ550" s="14"/>
      <c r="CA550" s="14"/>
      <c r="CB550" s="14"/>
      <c r="CC550" s="14"/>
      <c r="CD550" s="14"/>
      <c r="CE550" s="14"/>
      <c r="CF550" s="14"/>
      <c r="CG550" s="14"/>
      <c r="CH550" s="14"/>
      <c r="CI550" s="14"/>
      <c r="CJ550" s="14"/>
      <c r="CK550" s="14"/>
    </row>
    <row r="551" spans="1:89"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c r="AN551" s="14"/>
      <c r="AO551" s="14"/>
      <c r="AP551" s="14"/>
      <c r="AQ551" s="14"/>
      <c r="AR551" s="14"/>
      <c r="AS551" s="14"/>
      <c r="AT551" s="14"/>
      <c r="AU551" s="14"/>
      <c r="AV551" s="14"/>
      <c r="AW551" s="14"/>
      <c r="AX551" s="14"/>
      <c r="AY551" s="14"/>
      <c r="AZ551" s="14"/>
      <c r="BA551" s="14"/>
      <c r="BB551" s="14"/>
      <c r="BC551" s="14"/>
      <c r="BD551" s="14"/>
      <c r="BE551" s="14"/>
      <c r="BF551" s="14"/>
      <c r="BG551" s="14"/>
      <c r="BH551" s="14"/>
      <c r="BI551" s="14"/>
      <c r="BJ551" s="14"/>
      <c r="BK551" s="14"/>
      <c r="BL551" s="14"/>
      <c r="BM551" s="14"/>
      <c r="BN551" s="14"/>
      <c r="BO551" s="14"/>
      <c r="BP551" s="14"/>
      <c r="BQ551" s="14"/>
      <c r="BR551" s="14"/>
      <c r="BS551" s="14"/>
      <c r="BT551" s="14"/>
      <c r="BU551" s="14"/>
      <c r="BV551" s="14"/>
      <c r="BW551" s="14"/>
      <c r="BX551" s="14"/>
      <c r="BY551" s="14"/>
      <c r="BZ551" s="14"/>
      <c r="CA551" s="14"/>
      <c r="CB551" s="14"/>
      <c r="CC551" s="14"/>
      <c r="CD551" s="14"/>
      <c r="CE551" s="14"/>
      <c r="CF551" s="14"/>
      <c r="CG551" s="14"/>
      <c r="CH551" s="14"/>
      <c r="CI551" s="14"/>
      <c r="CJ551" s="14"/>
      <c r="CK551" s="14"/>
    </row>
    <row r="552" spans="1:89"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c r="AQ552" s="14"/>
      <c r="AR552" s="14"/>
      <c r="AS552" s="14"/>
      <c r="AT552" s="14"/>
      <c r="AU552" s="14"/>
      <c r="AV552" s="14"/>
      <c r="AW552" s="14"/>
      <c r="AX552" s="14"/>
      <c r="AY552" s="14"/>
      <c r="AZ552" s="14"/>
      <c r="BA552" s="14"/>
      <c r="BB552" s="14"/>
      <c r="BC552" s="14"/>
      <c r="BD552" s="14"/>
      <c r="BE552" s="14"/>
      <c r="BF552" s="14"/>
      <c r="BG552" s="14"/>
      <c r="BH552" s="14"/>
      <c r="BI552" s="14"/>
      <c r="BJ552" s="14"/>
      <c r="BK552" s="14"/>
      <c r="BL552" s="14"/>
      <c r="BM552" s="14"/>
      <c r="BN552" s="14"/>
      <c r="BO552" s="14"/>
      <c r="BP552" s="14"/>
      <c r="BQ552" s="14"/>
      <c r="BR552" s="14"/>
      <c r="BS552" s="14"/>
      <c r="BT552" s="14"/>
      <c r="BU552" s="14"/>
      <c r="BV552" s="14"/>
      <c r="BW552" s="14"/>
      <c r="BX552" s="14"/>
      <c r="BY552" s="14"/>
      <c r="BZ552" s="14"/>
      <c r="CA552" s="14"/>
      <c r="CB552" s="14"/>
      <c r="CC552" s="14"/>
      <c r="CD552" s="14"/>
      <c r="CE552" s="14"/>
      <c r="CF552" s="14"/>
      <c r="CG552" s="14"/>
      <c r="CH552" s="14"/>
      <c r="CI552" s="14"/>
      <c r="CJ552" s="14"/>
      <c r="CK552" s="14"/>
    </row>
    <row r="553" spans="1:89"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c r="AN553" s="14"/>
      <c r="AO553" s="14"/>
      <c r="AP553" s="14"/>
      <c r="AQ553" s="14"/>
      <c r="AR553" s="14"/>
      <c r="AS553" s="14"/>
      <c r="AT553" s="14"/>
      <c r="AU553" s="14"/>
      <c r="AV553" s="14"/>
      <c r="AW553" s="14"/>
      <c r="AX553" s="14"/>
      <c r="AY553" s="14"/>
      <c r="AZ553" s="14"/>
      <c r="BA553" s="14"/>
      <c r="BB553" s="14"/>
      <c r="BC553" s="14"/>
      <c r="BD553" s="14"/>
      <c r="BE553" s="14"/>
      <c r="BF553" s="14"/>
      <c r="BG553" s="14"/>
      <c r="BH553" s="14"/>
      <c r="BI553" s="14"/>
      <c r="BJ553" s="14"/>
      <c r="BK553" s="14"/>
      <c r="BL553" s="14"/>
      <c r="BM553" s="14"/>
      <c r="BN553" s="14"/>
      <c r="BO553" s="14"/>
      <c r="BP553" s="14"/>
      <c r="BQ553" s="14"/>
      <c r="BR553" s="14"/>
      <c r="BS553" s="14"/>
      <c r="BT553" s="14"/>
      <c r="BU553" s="14"/>
      <c r="BV553" s="14"/>
      <c r="BW553" s="14"/>
      <c r="BX553" s="14"/>
      <c r="BY553" s="14"/>
      <c r="BZ553" s="14"/>
      <c r="CA553" s="14"/>
      <c r="CB553" s="14"/>
      <c r="CC553" s="14"/>
      <c r="CD553" s="14"/>
      <c r="CE553" s="14"/>
      <c r="CF553" s="14"/>
      <c r="CG553" s="14"/>
      <c r="CH553" s="14"/>
      <c r="CI553" s="14"/>
      <c r="CJ553" s="14"/>
      <c r="CK553" s="14"/>
    </row>
    <row r="554" spans="1:89"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c r="AN554" s="14"/>
      <c r="AO554" s="14"/>
      <c r="AP554" s="14"/>
      <c r="AQ554" s="14"/>
      <c r="AR554" s="14"/>
      <c r="AS554" s="14"/>
      <c r="AT554" s="14"/>
      <c r="AU554" s="14"/>
      <c r="AV554" s="14"/>
      <c r="AW554" s="14"/>
      <c r="AX554" s="14"/>
      <c r="AY554" s="14"/>
      <c r="AZ554" s="14"/>
      <c r="BA554" s="14"/>
      <c r="BB554" s="14"/>
      <c r="BC554" s="14"/>
      <c r="BD554" s="14"/>
      <c r="BE554" s="14"/>
      <c r="BF554" s="14"/>
      <c r="BG554" s="14"/>
      <c r="BH554" s="14"/>
      <c r="BI554" s="14"/>
      <c r="BJ554" s="14"/>
      <c r="BK554" s="14"/>
      <c r="BL554" s="14"/>
      <c r="BM554" s="14"/>
      <c r="BN554" s="14"/>
      <c r="BO554" s="14"/>
      <c r="BP554" s="14"/>
      <c r="BQ554" s="14"/>
      <c r="BR554" s="14"/>
      <c r="BS554" s="14"/>
      <c r="BT554" s="14"/>
      <c r="BU554" s="14"/>
      <c r="BV554" s="14"/>
      <c r="BW554" s="14"/>
      <c r="BX554" s="14"/>
      <c r="BY554" s="14"/>
      <c r="BZ554" s="14"/>
      <c r="CA554" s="14"/>
      <c r="CB554" s="14"/>
      <c r="CC554" s="14"/>
      <c r="CD554" s="14"/>
      <c r="CE554" s="14"/>
      <c r="CF554" s="14"/>
      <c r="CG554" s="14"/>
      <c r="CH554" s="14"/>
      <c r="CI554" s="14"/>
      <c r="CJ554" s="14"/>
      <c r="CK554" s="14"/>
    </row>
    <row r="555" spans="1:89"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c r="AN555" s="14"/>
      <c r="AO555" s="14"/>
      <c r="AP555" s="14"/>
      <c r="AQ555" s="14"/>
      <c r="AR555" s="14"/>
      <c r="AS555" s="14"/>
      <c r="AT555" s="14"/>
      <c r="AU555" s="14"/>
      <c r="AV555" s="14"/>
      <c r="AW555" s="14"/>
      <c r="AX555" s="14"/>
      <c r="AY555" s="14"/>
      <c r="AZ555" s="14"/>
      <c r="BA555" s="14"/>
      <c r="BB555" s="14"/>
      <c r="BC555" s="14"/>
      <c r="BD555" s="14"/>
      <c r="BE555" s="14"/>
      <c r="BF555" s="14"/>
      <c r="BG555" s="14"/>
      <c r="BH555" s="14"/>
      <c r="BI555" s="14"/>
      <c r="BJ555" s="14"/>
      <c r="BK555" s="14"/>
      <c r="BL555" s="14"/>
      <c r="BM555" s="14"/>
      <c r="BN555" s="14"/>
      <c r="BO555" s="14"/>
      <c r="BP555" s="14"/>
      <c r="BQ555" s="14"/>
      <c r="BR555" s="14"/>
      <c r="BS555" s="14"/>
      <c r="BT555" s="14"/>
      <c r="BU555" s="14"/>
      <c r="BV555" s="14"/>
      <c r="BW555" s="14"/>
      <c r="BX555" s="14"/>
      <c r="BY555" s="14"/>
      <c r="BZ555" s="14"/>
      <c r="CA555" s="14"/>
      <c r="CB555" s="14"/>
      <c r="CC555" s="14"/>
      <c r="CD555" s="14"/>
      <c r="CE555" s="14"/>
      <c r="CF555" s="14"/>
      <c r="CG555" s="14"/>
      <c r="CH555" s="14"/>
      <c r="CI555" s="14"/>
      <c r="CJ555" s="14"/>
      <c r="CK555" s="14"/>
    </row>
    <row r="556" spans="1:89"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c r="AN556" s="14"/>
      <c r="AO556" s="14"/>
      <c r="AP556" s="14"/>
      <c r="AQ556" s="14"/>
      <c r="AR556" s="14"/>
      <c r="AS556" s="14"/>
      <c r="AT556" s="14"/>
      <c r="AU556" s="14"/>
      <c r="AV556" s="14"/>
      <c r="AW556" s="14"/>
      <c r="AX556" s="14"/>
      <c r="AY556" s="14"/>
      <c r="AZ556" s="14"/>
      <c r="BA556" s="14"/>
      <c r="BB556" s="14"/>
      <c r="BC556" s="14"/>
      <c r="BD556" s="14"/>
      <c r="BE556" s="14"/>
      <c r="BF556" s="14"/>
      <c r="BG556" s="14"/>
      <c r="BH556" s="14"/>
      <c r="BI556" s="14"/>
      <c r="BJ556" s="14"/>
      <c r="BK556" s="14"/>
      <c r="BL556" s="14"/>
      <c r="BM556" s="14"/>
      <c r="BN556" s="14"/>
      <c r="BO556" s="14"/>
      <c r="BP556" s="14"/>
      <c r="BQ556" s="14"/>
      <c r="BR556" s="14"/>
      <c r="BS556" s="14"/>
      <c r="BT556" s="14"/>
      <c r="BU556" s="14"/>
      <c r="BV556" s="14"/>
      <c r="BW556" s="14"/>
      <c r="BX556" s="14"/>
      <c r="BY556" s="14"/>
      <c r="BZ556" s="14"/>
      <c r="CA556" s="14"/>
      <c r="CB556" s="14"/>
      <c r="CC556" s="14"/>
      <c r="CD556" s="14"/>
      <c r="CE556" s="14"/>
      <c r="CF556" s="14"/>
      <c r="CG556" s="14"/>
      <c r="CH556" s="14"/>
      <c r="CI556" s="14"/>
      <c r="CJ556" s="14"/>
      <c r="CK556" s="14"/>
    </row>
    <row r="557" spans="1:89"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c r="AQ557" s="14"/>
      <c r="AR557" s="14"/>
      <c r="AS557" s="14"/>
      <c r="AT557" s="14"/>
      <c r="AU557" s="14"/>
      <c r="AV557" s="14"/>
      <c r="AW557" s="14"/>
      <c r="AX557" s="14"/>
      <c r="AY557" s="14"/>
      <c r="AZ557" s="14"/>
      <c r="BA557" s="14"/>
      <c r="BB557" s="14"/>
      <c r="BC557" s="14"/>
      <c r="BD557" s="14"/>
      <c r="BE557" s="14"/>
      <c r="BF557" s="14"/>
      <c r="BG557" s="14"/>
      <c r="BH557" s="14"/>
      <c r="BI557" s="14"/>
      <c r="BJ557" s="14"/>
      <c r="BK557" s="14"/>
      <c r="BL557" s="14"/>
      <c r="BM557" s="14"/>
      <c r="BN557" s="14"/>
      <c r="BO557" s="14"/>
      <c r="BP557" s="14"/>
      <c r="BQ557" s="14"/>
      <c r="BR557" s="14"/>
      <c r="BS557" s="14"/>
      <c r="BT557" s="14"/>
      <c r="BU557" s="14"/>
      <c r="BV557" s="14"/>
      <c r="BW557" s="14"/>
      <c r="BX557" s="14"/>
      <c r="BY557" s="14"/>
      <c r="BZ557" s="14"/>
      <c r="CA557" s="14"/>
      <c r="CB557" s="14"/>
      <c r="CC557" s="14"/>
      <c r="CD557" s="14"/>
      <c r="CE557" s="14"/>
      <c r="CF557" s="14"/>
      <c r="CG557" s="14"/>
      <c r="CH557" s="14"/>
      <c r="CI557" s="14"/>
      <c r="CJ557" s="14"/>
      <c r="CK557" s="14"/>
    </row>
    <row r="558" spans="1:89"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c r="AQ558" s="14"/>
      <c r="AR558" s="14"/>
      <c r="AS558" s="14"/>
      <c r="AT558" s="14"/>
      <c r="AU558" s="14"/>
      <c r="AV558" s="14"/>
      <c r="AW558" s="14"/>
      <c r="AX558" s="14"/>
      <c r="AY558" s="14"/>
      <c r="AZ558" s="14"/>
      <c r="BA558" s="14"/>
      <c r="BB558" s="14"/>
      <c r="BC558" s="14"/>
      <c r="BD558" s="14"/>
      <c r="BE558" s="14"/>
      <c r="BF558" s="14"/>
      <c r="BG558" s="14"/>
      <c r="BH558" s="14"/>
      <c r="BI558" s="14"/>
      <c r="BJ558" s="14"/>
      <c r="BK558" s="14"/>
      <c r="BL558" s="14"/>
      <c r="BM558" s="14"/>
      <c r="BN558" s="14"/>
      <c r="BO558" s="14"/>
      <c r="BP558" s="14"/>
      <c r="BQ558" s="14"/>
      <c r="BR558" s="14"/>
      <c r="BS558" s="14"/>
      <c r="BT558" s="14"/>
      <c r="BU558" s="14"/>
      <c r="BV558" s="14"/>
      <c r="BW558" s="14"/>
      <c r="BX558" s="14"/>
      <c r="BY558" s="14"/>
      <c r="BZ558" s="14"/>
      <c r="CA558" s="14"/>
      <c r="CB558" s="14"/>
      <c r="CC558" s="14"/>
      <c r="CD558" s="14"/>
      <c r="CE558" s="14"/>
      <c r="CF558" s="14"/>
      <c r="CG558" s="14"/>
      <c r="CH558" s="14"/>
      <c r="CI558" s="14"/>
      <c r="CJ558" s="14"/>
      <c r="CK558" s="14"/>
    </row>
    <row r="559" spans="1:89"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c r="AN559" s="14"/>
      <c r="AO559" s="14"/>
      <c r="AP559" s="14"/>
      <c r="AQ559" s="14"/>
      <c r="AR559" s="14"/>
      <c r="AS559" s="14"/>
      <c r="AT559" s="14"/>
      <c r="AU559" s="14"/>
      <c r="AV559" s="14"/>
      <c r="AW559" s="14"/>
      <c r="AX559" s="14"/>
      <c r="AY559" s="14"/>
      <c r="AZ559" s="14"/>
      <c r="BA559" s="14"/>
      <c r="BB559" s="14"/>
      <c r="BC559" s="14"/>
      <c r="BD559" s="14"/>
      <c r="BE559" s="14"/>
      <c r="BF559" s="14"/>
      <c r="BG559" s="14"/>
      <c r="BH559" s="14"/>
      <c r="BI559" s="14"/>
      <c r="BJ559" s="14"/>
      <c r="BK559" s="14"/>
      <c r="BL559" s="14"/>
      <c r="BM559" s="14"/>
      <c r="BN559" s="14"/>
      <c r="BO559" s="14"/>
      <c r="BP559" s="14"/>
      <c r="BQ559" s="14"/>
      <c r="BR559" s="14"/>
      <c r="BS559" s="14"/>
      <c r="BT559" s="14"/>
      <c r="BU559" s="14"/>
      <c r="BV559" s="14"/>
      <c r="BW559" s="14"/>
      <c r="BX559" s="14"/>
      <c r="BY559" s="14"/>
      <c r="BZ559" s="14"/>
      <c r="CA559" s="14"/>
      <c r="CB559" s="14"/>
      <c r="CC559" s="14"/>
      <c r="CD559" s="14"/>
      <c r="CE559" s="14"/>
      <c r="CF559" s="14"/>
      <c r="CG559" s="14"/>
      <c r="CH559" s="14"/>
      <c r="CI559" s="14"/>
      <c r="CJ559" s="14"/>
      <c r="CK559" s="14"/>
    </row>
    <row r="560" spans="1:89"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c r="AN560" s="14"/>
      <c r="AO560" s="14"/>
      <c r="AP560" s="14"/>
      <c r="AQ560" s="14"/>
      <c r="AR560" s="14"/>
      <c r="AS560" s="14"/>
      <c r="AT560" s="14"/>
      <c r="AU560" s="14"/>
      <c r="AV560" s="14"/>
      <c r="AW560" s="14"/>
      <c r="AX560" s="14"/>
      <c r="AY560" s="14"/>
      <c r="AZ560" s="14"/>
      <c r="BA560" s="14"/>
      <c r="BB560" s="14"/>
      <c r="BC560" s="14"/>
      <c r="BD560" s="14"/>
      <c r="BE560" s="14"/>
      <c r="BF560" s="14"/>
      <c r="BG560" s="14"/>
      <c r="BH560" s="14"/>
      <c r="BI560" s="14"/>
      <c r="BJ560" s="14"/>
      <c r="BK560" s="14"/>
      <c r="BL560" s="14"/>
      <c r="BM560" s="14"/>
      <c r="BN560" s="14"/>
      <c r="BO560" s="14"/>
      <c r="BP560" s="14"/>
      <c r="BQ560" s="14"/>
      <c r="BR560" s="14"/>
      <c r="BS560" s="14"/>
      <c r="BT560" s="14"/>
      <c r="BU560" s="14"/>
      <c r="BV560" s="14"/>
      <c r="BW560" s="14"/>
      <c r="BX560" s="14"/>
      <c r="BY560" s="14"/>
      <c r="BZ560" s="14"/>
      <c r="CA560" s="14"/>
      <c r="CB560" s="14"/>
      <c r="CC560" s="14"/>
      <c r="CD560" s="14"/>
      <c r="CE560" s="14"/>
      <c r="CF560" s="14"/>
      <c r="CG560" s="14"/>
      <c r="CH560" s="14"/>
      <c r="CI560" s="14"/>
      <c r="CJ560" s="14"/>
      <c r="CK560" s="14"/>
    </row>
    <row r="561" spans="1:89"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c r="AN561" s="14"/>
      <c r="AO561" s="14"/>
      <c r="AP561" s="14"/>
      <c r="AQ561" s="14"/>
      <c r="AR561" s="14"/>
      <c r="AS561" s="14"/>
      <c r="AT561" s="14"/>
      <c r="AU561" s="14"/>
      <c r="AV561" s="14"/>
      <c r="AW561" s="14"/>
      <c r="AX561" s="14"/>
      <c r="AY561" s="14"/>
      <c r="AZ561" s="14"/>
      <c r="BA561" s="14"/>
      <c r="BB561" s="14"/>
      <c r="BC561" s="14"/>
      <c r="BD561" s="14"/>
      <c r="BE561" s="14"/>
      <c r="BF561" s="14"/>
      <c r="BG561" s="14"/>
      <c r="BH561" s="14"/>
      <c r="BI561" s="14"/>
      <c r="BJ561" s="14"/>
      <c r="BK561" s="14"/>
      <c r="BL561" s="14"/>
      <c r="BM561" s="14"/>
      <c r="BN561" s="14"/>
      <c r="BO561" s="14"/>
      <c r="BP561" s="14"/>
      <c r="BQ561" s="14"/>
      <c r="BR561" s="14"/>
      <c r="BS561" s="14"/>
      <c r="BT561" s="14"/>
      <c r="BU561" s="14"/>
      <c r="BV561" s="14"/>
      <c r="BW561" s="14"/>
      <c r="BX561" s="14"/>
      <c r="BY561" s="14"/>
      <c r="BZ561" s="14"/>
      <c r="CA561" s="14"/>
      <c r="CB561" s="14"/>
      <c r="CC561" s="14"/>
      <c r="CD561" s="14"/>
      <c r="CE561" s="14"/>
      <c r="CF561" s="14"/>
      <c r="CG561" s="14"/>
      <c r="CH561" s="14"/>
      <c r="CI561" s="14"/>
      <c r="CJ561" s="14"/>
      <c r="CK561" s="14"/>
    </row>
    <row r="562" spans="1:89"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4"/>
      <c r="AV562" s="14"/>
      <c r="AW562" s="14"/>
      <c r="AX562" s="14"/>
      <c r="AY562" s="14"/>
      <c r="AZ562" s="14"/>
      <c r="BA562" s="14"/>
      <c r="BB562" s="14"/>
      <c r="BC562" s="14"/>
      <c r="BD562" s="14"/>
      <c r="BE562" s="14"/>
      <c r="BF562" s="14"/>
      <c r="BG562" s="14"/>
      <c r="BH562" s="14"/>
      <c r="BI562" s="14"/>
      <c r="BJ562" s="14"/>
      <c r="BK562" s="14"/>
      <c r="BL562" s="14"/>
      <c r="BM562" s="14"/>
      <c r="BN562" s="14"/>
      <c r="BO562" s="14"/>
      <c r="BP562" s="14"/>
      <c r="BQ562" s="14"/>
      <c r="BR562" s="14"/>
      <c r="BS562" s="14"/>
      <c r="BT562" s="14"/>
      <c r="BU562" s="14"/>
      <c r="BV562" s="14"/>
      <c r="BW562" s="14"/>
      <c r="BX562" s="14"/>
      <c r="BY562" s="14"/>
      <c r="BZ562" s="14"/>
      <c r="CA562" s="14"/>
      <c r="CB562" s="14"/>
      <c r="CC562" s="14"/>
      <c r="CD562" s="14"/>
      <c r="CE562" s="14"/>
      <c r="CF562" s="14"/>
      <c r="CG562" s="14"/>
      <c r="CH562" s="14"/>
      <c r="CI562" s="14"/>
      <c r="CJ562" s="14"/>
      <c r="CK562" s="14"/>
    </row>
    <row r="563" spans="1:89"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c r="AN563" s="14"/>
      <c r="AO563" s="14"/>
      <c r="AP563" s="14"/>
      <c r="AQ563" s="14"/>
      <c r="AR563" s="14"/>
      <c r="AS563" s="14"/>
      <c r="AT563" s="14"/>
      <c r="AU563" s="14"/>
      <c r="AV563" s="14"/>
      <c r="AW563" s="14"/>
      <c r="AX563" s="14"/>
      <c r="AY563" s="14"/>
      <c r="AZ563" s="14"/>
      <c r="BA563" s="14"/>
      <c r="BB563" s="14"/>
      <c r="BC563" s="14"/>
      <c r="BD563" s="14"/>
      <c r="BE563" s="14"/>
      <c r="BF563" s="14"/>
      <c r="BG563" s="14"/>
      <c r="BH563" s="14"/>
      <c r="BI563" s="14"/>
      <c r="BJ563" s="14"/>
      <c r="BK563" s="14"/>
      <c r="BL563" s="14"/>
      <c r="BM563" s="14"/>
      <c r="BN563" s="14"/>
      <c r="BO563" s="14"/>
      <c r="BP563" s="14"/>
      <c r="BQ563" s="14"/>
      <c r="BR563" s="14"/>
      <c r="BS563" s="14"/>
      <c r="BT563" s="14"/>
      <c r="BU563" s="14"/>
      <c r="BV563" s="14"/>
      <c r="BW563" s="14"/>
      <c r="BX563" s="14"/>
      <c r="BY563" s="14"/>
      <c r="BZ563" s="14"/>
      <c r="CA563" s="14"/>
      <c r="CB563" s="14"/>
      <c r="CC563" s="14"/>
      <c r="CD563" s="14"/>
      <c r="CE563" s="14"/>
      <c r="CF563" s="14"/>
      <c r="CG563" s="14"/>
      <c r="CH563" s="14"/>
      <c r="CI563" s="14"/>
      <c r="CJ563" s="14"/>
      <c r="CK563" s="14"/>
    </row>
    <row r="564" spans="1:89"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c r="AQ564" s="14"/>
      <c r="AR564" s="14"/>
      <c r="AS564" s="14"/>
      <c r="AT564" s="14"/>
      <c r="AU564" s="14"/>
      <c r="AV564" s="14"/>
      <c r="AW564" s="14"/>
      <c r="AX564" s="14"/>
      <c r="AY564" s="14"/>
      <c r="AZ564" s="14"/>
      <c r="BA564" s="14"/>
      <c r="BB564" s="14"/>
      <c r="BC564" s="14"/>
      <c r="BD564" s="14"/>
      <c r="BE564" s="14"/>
      <c r="BF564" s="14"/>
      <c r="BG564" s="14"/>
      <c r="BH564" s="14"/>
      <c r="BI564" s="14"/>
      <c r="BJ564" s="14"/>
      <c r="BK564" s="14"/>
      <c r="BL564" s="14"/>
      <c r="BM564" s="14"/>
      <c r="BN564" s="14"/>
      <c r="BO564" s="14"/>
      <c r="BP564" s="14"/>
      <c r="BQ564" s="14"/>
      <c r="BR564" s="14"/>
      <c r="BS564" s="14"/>
      <c r="BT564" s="14"/>
      <c r="BU564" s="14"/>
      <c r="BV564" s="14"/>
      <c r="BW564" s="14"/>
      <c r="BX564" s="14"/>
      <c r="BY564" s="14"/>
      <c r="BZ564" s="14"/>
      <c r="CA564" s="14"/>
      <c r="CB564" s="14"/>
      <c r="CC564" s="14"/>
      <c r="CD564" s="14"/>
      <c r="CE564" s="14"/>
      <c r="CF564" s="14"/>
      <c r="CG564" s="14"/>
      <c r="CH564" s="14"/>
      <c r="CI564" s="14"/>
      <c r="CJ564" s="14"/>
      <c r="CK564" s="14"/>
    </row>
    <row r="565" spans="1:89"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c r="AQ565" s="14"/>
      <c r="AR565" s="14"/>
      <c r="AS565" s="14"/>
      <c r="AT565" s="14"/>
      <c r="AU565" s="14"/>
      <c r="AV565" s="14"/>
      <c r="AW565" s="14"/>
      <c r="AX565" s="14"/>
      <c r="AY565" s="14"/>
      <c r="AZ565" s="14"/>
      <c r="BA565" s="14"/>
      <c r="BB565" s="14"/>
      <c r="BC565" s="14"/>
      <c r="BD565" s="14"/>
      <c r="BE565" s="14"/>
      <c r="BF565" s="14"/>
      <c r="BG565" s="14"/>
      <c r="BH565" s="14"/>
      <c r="BI565" s="14"/>
      <c r="BJ565" s="14"/>
      <c r="BK565" s="14"/>
      <c r="BL565" s="14"/>
      <c r="BM565" s="14"/>
      <c r="BN565" s="14"/>
      <c r="BO565" s="14"/>
      <c r="BP565" s="14"/>
      <c r="BQ565" s="14"/>
      <c r="BR565" s="14"/>
      <c r="BS565" s="14"/>
      <c r="BT565" s="14"/>
      <c r="BU565" s="14"/>
      <c r="BV565" s="14"/>
      <c r="BW565" s="14"/>
      <c r="BX565" s="14"/>
      <c r="BY565" s="14"/>
      <c r="BZ565" s="14"/>
      <c r="CA565" s="14"/>
      <c r="CB565" s="14"/>
      <c r="CC565" s="14"/>
      <c r="CD565" s="14"/>
      <c r="CE565" s="14"/>
      <c r="CF565" s="14"/>
      <c r="CG565" s="14"/>
      <c r="CH565" s="14"/>
      <c r="CI565" s="14"/>
      <c r="CJ565" s="14"/>
      <c r="CK565" s="14"/>
    </row>
    <row r="566" spans="1:89"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c r="AX566" s="14"/>
      <c r="AY566" s="14"/>
      <c r="AZ566" s="14"/>
      <c r="BA566" s="14"/>
      <c r="BB566" s="14"/>
      <c r="BC566" s="14"/>
      <c r="BD566" s="14"/>
      <c r="BE566" s="14"/>
      <c r="BF566" s="14"/>
      <c r="BG566" s="14"/>
      <c r="BH566" s="14"/>
      <c r="BI566" s="14"/>
      <c r="BJ566" s="14"/>
      <c r="BK566" s="14"/>
      <c r="BL566" s="14"/>
      <c r="BM566" s="14"/>
      <c r="BN566" s="14"/>
      <c r="BO566" s="14"/>
      <c r="BP566" s="14"/>
      <c r="BQ566" s="14"/>
      <c r="BR566" s="14"/>
      <c r="BS566" s="14"/>
      <c r="BT566" s="14"/>
      <c r="BU566" s="14"/>
      <c r="BV566" s="14"/>
      <c r="BW566" s="14"/>
      <c r="BX566" s="14"/>
      <c r="BY566" s="14"/>
      <c r="BZ566" s="14"/>
      <c r="CA566" s="14"/>
      <c r="CB566" s="14"/>
      <c r="CC566" s="14"/>
      <c r="CD566" s="14"/>
      <c r="CE566" s="14"/>
      <c r="CF566" s="14"/>
      <c r="CG566" s="14"/>
      <c r="CH566" s="14"/>
      <c r="CI566" s="14"/>
      <c r="CJ566" s="14"/>
      <c r="CK566" s="14"/>
    </row>
    <row r="567" spans="1:89"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c r="AQ567" s="14"/>
      <c r="AR567" s="14"/>
      <c r="AS567" s="14"/>
      <c r="AT567" s="14"/>
      <c r="AU567" s="14"/>
      <c r="AV567" s="14"/>
      <c r="AW567" s="14"/>
      <c r="AX567" s="14"/>
      <c r="AY567" s="14"/>
      <c r="AZ567" s="14"/>
      <c r="BA567" s="14"/>
      <c r="BB567" s="14"/>
      <c r="BC567" s="14"/>
      <c r="BD567" s="14"/>
      <c r="BE567" s="14"/>
      <c r="BF567" s="14"/>
      <c r="BG567" s="14"/>
      <c r="BH567" s="14"/>
      <c r="BI567" s="14"/>
      <c r="BJ567" s="14"/>
      <c r="BK567" s="14"/>
      <c r="BL567" s="14"/>
      <c r="BM567" s="14"/>
      <c r="BN567" s="14"/>
      <c r="BO567" s="14"/>
      <c r="BP567" s="14"/>
      <c r="BQ567" s="14"/>
      <c r="BR567" s="14"/>
      <c r="BS567" s="14"/>
      <c r="BT567" s="14"/>
      <c r="BU567" s="14"/>
      <c r="BV567" s="14"/>
      <c r="BW567" s="14"/>
      <c r="BX567" s="14"/>
      <c r="BY567" s="14"/>
      <c r="BZ567" s="14"/>
      <c r="CA567" s="14"/>
      <c r="CB567" s="14"/>
      <c r="CC567" s="14"/>
      <c r="CD567" s="14"/>
      <c r="CE567" s="14"/>
      <c r="CF567" s="14"/>
      <c r="CG567" s="14"/>
      <c r="CH567" s="14"/>
      <c r="CI567" s="14"/>
      <c r="CJ567" s="14"/>
      <c r="CK567" s="14"/>
    </row>
    <row r="568" spans="1:89"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c r="AR568" s="14"/>
      <c r="AS568" s="14"/>
      <c r="AT568" s="14"/>
      <c r="AU568" s="14"/>
      <c r="AV568" s="14"/>
      <c r="AW568" s="14"/>
      <c r="AX568" s="14"/>
      <c r="AY568" s="14"/>
      <c r="AZ568" s="14"/>
      <c r="BA568" s="14"/>
      <c r="BB568" s="14"/>
      <c r="BC568" s="14"/>
      <c r="BD568" s="14"/>
      <c r="BE568" s="14"/>
      <c r="BF568" s="14"/>
      <c r="BG568" s="14"/>
      <c r="BH568" s="14"/>
      <c r="BI568" s="14"/>
      <c r="BJ568" s="14"/>
      <c r="BK568" s="14"/>
      <c r="BL568" s="14"/>
      <c r="BM568" s="14"/>
      <c r="BN568" s="14"/>
      <c r="BO568" s="14"/>
      <c r="BP568" s="14"/>
      <c r="BQ568" s="14"/>
      <c r="BR568" s="14"/>
      <c r="BS568" s="14"/>
      <c r="BT568" s="14"/>
      <c r="BU568" s="14"/>
      <c r="BV568" s="14"/>
      <c r="BW568" s="14"/>
      <c r="BX568" s="14"/>
      <c r="BY568" s="14"/>
      <c r="BZ568" s="14"/>
      <c r="CA568" s="14"/>
      <c r="CB568" s="14"/>
      <c r="CC568" s="14"/>
      <c r="CD568" s="14"/>
      <c r="CE568" s="14"/>
      <c r="CF568" s="14"/>
      <c r="CG568" s="14"/>
      <c r="CH568" s="14"/>
      <c r="CI568" s="14"/>
      <c r="CJ568" s="14"/>
      <c r="CK568" s="14"/>
    </row>
    <row r="569" spans="1:89"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c r="AQ569" s="14"/>
      <c r="AR569" s="14"/>
      <c r="AS569" s="14"/>
      <c r="AT569" s="14"/>
      <c r="AU569" s="14"/>
      <c r="AV569" s="14"/>
      <c r="AW569" s="14"/>
      <c r="AX569" s="14"/>
      <c r="AY569" s="14"/>
      <c r="AZ569" s="14"/>
      <c r="BA569" s="14"/>
      <c r="BB569" s="14"/>
      <c r="BC569" s="14"/>
      <c r="BD569" s="14"/>
      <c r="BE569" s="14"/>
      <c r="BF569" s="14"/>
      <c r="BG569" s="14"/>
      <c r="BH569" s="14"/>
      <c r="BI569" s="14"/>
      <c r="BJ569" s="14"/>
      <c r="BK569" s="14"/>
      <c r="BL569" s="14"/>
      <c r="BM569" s="14"/>
      <c r="BN569" s="14"/>
      <c r="BO569" s="14"/>
      <c r="BP569" s="14"/>
      <c r="BQ569" s="14"/>
      <c r="BR569" s="14"/>
      <c r="BS569" s="14"/>
      <c r="BT569" s="14"/>
      <c r="BU569" s="14"/>
      <c r="BV569" s="14"/>
      <c r="BW569" s="14"/>
      <c r="BX569" s="14"/>
      <c r="BY569" s="14"/>
      <c r="BZ569" s="14"/>
      <c r="CA569" s="14"/>
      <c r="CB569" s="14"/>
      <c r="CC569" s="14"/>
      <c r="CD569" s="14"/>
      <c r="CE569" s="14"/>
      <c r="CF569" s="14"/>
      <c r="CG569" s="14"/>
      <c r="CH569" s="14"/>
      <c r="CI569" s="14"/>
      <c r="CJ569" s="14"/>
      <c r="CK569" s="14"/>
    </row>
    <row r="570" spans="1:89"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c r="AN570" s="14"/>
      <c r="AO570" s="14"/>
      <c r="AP570" s="14"/>
      <c r="AQ570" s="14"/>
      <c r="AR570" s="14"/>
      <c r="AS570" s="14"/>
      <c r="AT570" s="14"/>
      <c r="AU570" s="14"/>
      <c r="AV570" s="14"/>
      <c r="AW570" s="14"/>
      <c r="AX570" s="14"/>
      <c r="AY570" s="14"/>
      <c r="AZ570" s="14"/>
      <c r="BA570" s="14"/>
      <c r="BB570" s="14"/>
      <c r="BC570" s="14"/>
      <c r="BD570" s="14"/>
      <c r="BE570" s="14"/>
      <c r="BF570" s="14"/>
      <c r="BG570" s="14"/>
      <c r="BH570" s="14"/>
      <c r="BI570" s="14"/>
      <c r="BJ570" s="14"/>
      <c r="BK570" s="14"/>
      <c r="BL570" s="14"/>
      <c r="BM570" s="14"/>
      <c r="BN570" s="14"/>
      <c r="BO570" s="14"/>
      <c r="BP570" s="14"/>
      <c r="BQ570" s="14"/>
      <c r="BR570" s="14"/>
      <c r="BS570" s="14"/>
      <c r="BT570" s="14"/>
      <c r="BU570" s="14"/>
      <c r="BV570" s="14"/>
      <c r="BW570" s="14"/>
      <c r="BX570" s="14"/>
      <c r="BY570" s="14"/>
      <c r="BZ570" s="14"/>
      <c r="CA570" s="14"/>
      <c r="CB570" s="14"/>
      <c r="CC570" s="14"/>
      <c r="CD570" s="14"/>
      <c r="CE570" s="14"/>
      <c r="CF570" s="14"/>
      <c r="CG570" s="14"/>
      <c r="CH570" s="14"/>
      <c r="CI570" s="14"/>
      <c r="CJ570" s="14"/>
      <c r="CK570" s="14"/>
    </row>
    <row r="571" spans="1:89"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c r="AQ571" s="14"/>
      <c r="AR571" s="14"/>
      <c r="AS571" s="14"/>
      <c r="AT571" s="14"/>
      <c r="AU571" s="14"/>
      <c r="AV571" s="14"/>
      <c r="AW571" s="14"/>
      <c r="AX571" s="14"/>
      <c r="AY571" s="14"/>
      <c r="AZ571" s="14"/>
      <c r="BA571" s="14"/>
      <c r="BB571" s="14"/>
      <c r="BC571" s="14"/>
      <c r="BD571" s="14"/>
      <c r="BE571" s="14"/>
      <c r="BF571" s="14"/>
      <c r="BG571" s="14"/>
      <c r="BH571" s="14"/>
      <c r="BI571" s="14"/>
      <c r="BJ571" s="14"/>
      <c r="BK571" s="14"/>
      <c r="BL571" s="14"/>
      <c r="BM571" s="14"/>
      <c r="BN571" s="14"/>
      <c r="BO571" s="14"/>
      <c r="BP571" s="14"/>
      <c r="BQ571" s="14"/>
      <c r="BR571" s="14"/>
      <c r="BS571" s="14"/>
      <c r="BT571" s="14"/>
      <c r="BU571" s="14"/>
      <c r="BV571" s="14"/>
      <c r="BW571" s="14"/>
      <c r="BX571" s="14"/>
      <c r="BY571" s="14"/>
      <c r="BZ571" s="14"/>
      <c r="CA571" s="14"/>
      <c r="CB571" s="14"/>
      <c r="CC571" s="14"/>
      <c r="CD571" s="14"/>
      <c r="CE571" s="14"/>
      <c r="CF571" s="14"/>
      <c r="CG571" s="14"/>
      <c r="CH571" s="14"/>
      <c r="CI571" s="14"/>
      <c r="CJ571" s="14"/>
      <c r="CK571" s="14"/>
    </row>
    <row r="572" spans="1:89"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c r="AX572" s="14"/>
      <c r="AY572" s="14"/>
      <c r="AZ572" s="14"/>
      <c r="BA572" s="14"/>
      <c r="BB572" s="14"/>
      <c r="BC572" s="14"/>
      <c r="BD572" s="14"/>
      <c r="BE572" s="14"/>
      <c r="BF572" s="14"/>
      <c r="BG572" s="14"/>
      <c r="BH572" s="14"/>
      <c r="BI572" s="14"/>
      <c r="BJ572" s="14"/>
      <c r="BK572" s="14"/>
      <c r="BL572" s="14"/>
      <c r="BM572" s="14"/>
      <c r="BN572" s="14"/>
      <c r="BO572" s="14"/>
      <c r="BP572" s="14"/>
      <c r="BQ572" s="14"/>
      <c r="BR572" s="14"/>
      <c r="BS572" s="14"/>
      <c r="BT572" s="14"/>
      <c r="BU572" s="14"/>
      <c r="BV572" s="14"/>
      <c r="BW572" s="14"/>
      <c r="BX572" s="14"/>
      <c r="BY572" s="14"/>
      <c r="BZ572" s="14"/>
      <c r="CA572" s="14"/>
      <c r="CB572" s="14"/>
      <c r="CC572" s="14"/>
      <c r="CD572" s="14"/>
      <c r="CE572" s="14"/>
      <c r="CF572" s="14"/>
      <c r="CG572" s="14"/>
      <c r="CH572" s="14"/>
      <c r="CI572" s="14"/>
      <c r="CJ572" s="14"/>
      <c r="CK572" s="14"/>
    </row>
    <row r="573" spans="1:89"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c r="AQ573" s="14"/>
      <c r="AR573" s="14"/>
      <c r="AS573" s="14"/>
      <c r="AT573" s="14"/>
      <c r="AU573" s="14"/>
      <c r="AV573" s="14"/>
      <c r="AW573" s="14"/>
      <c r="AX573" s="14"/>
      <c r="AY573" s="14"/>
      <c r="AZ573" s="14"/>
      <c r="BA573" s="14"/>
      <c r="BB573" s="14"/>
      <c r="BC573" s="14"/>
      <c r="BD573" s="14"/>
      <c r="BE573" s="14"/>
      <c r="BF573" s="14"/>
      <c r="BG573" s="14"/>
      <c r="BH573" s="14"/>
      <c r="BI573" s="14"/>
      <c r="BJ573" s="14"/>
      <c r="BK573" s="14"/>
      <c r="BL573" s="14"/>
      <c r="BM573" s="14"/>
      <c r="BN573" s="14"/>
      <c r="BO573" s="14"/>
      <c r="BP573" s="14"/>
      <c r="BQ573" s="14"/>
      <c r="BR573" s="14"/>
      <c r="BS573" s="14"/>
      <c r="BT573" s="14"/>
      <c r="BU573" s="14"/>
      <c r="BV573" s="14"/>
      <c r="BW573" s="14"/>
      <c r="BX573" s="14"/>
      <c r="BY573" s="14"/>
      <c r="BZ573" s="14"/>
      <c r="CA573" s="14"/>
      <c r="CB573" s="14"/>
      <c r="CC573" s="14"/>
      <c r="CD573" s="14"/>
      <c r="CE573" s="14"/>
      <c r="CF573" s="14"/>
      <c r="CG573" s="14"/>
      <c r="CH573" s="14"/>
      <c r="CI573" s="14"/>
      <c r="CJ573" s="14"/>
      <c r="CK573" s="14"/>
    </row>
    <row r="574" spans="1:89"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c r="AQ574" s="14"/>
      <c r="AR574" s="14"/>
      <c r="AS574" s="14"/>
      <c r="AT574" s="14"/>
      <c r="AU574" s="14"/>
      <c r="AV574" s="14"/>
      <c r="AW574" s="14"/>
      <c r="AX574" s="14"/>
      <c r="AY574" s="14"/>
      <c r="AZ574" s="14"/>
      <c r="BA574" s="14"/>
      <c r="BB574" s="14"/>
      <c r="BC574" s="14"/>
      <c r="BD574" s="14"/>
      <c r="BE574" s="14"/>
      <c r="BF574" s="14"/>
      <c r="BG574" s="14"/>
      <c r="BH574" s="14"/>
      <c r="BI574" s="14"/>
      <c r="BJ574" s="14"/>
      <c r="BK574" s="14"/>
      <c r="BL574" s="14"/>
      <c r="BM574" s="14"/>
      <c r="BN574" s="14"/>
      <c r="BO574" s="14"/>
      <c r="BP574" s="14"/>
      <c r="BQ574" s="14"/>
      <c r="BR574" s="14"/>
      <c r="BS574" s="14"/>
      <c r="BT574" s="14"/>
      <c r="BU574" s="14"/>
      <c r="BV574" s="14"/>
      <c r="BW574" s="14"/>
      <c r="BX574" s="14"/>
      <c r="BY574" s="14"/>
      <c r="BZ574" s="14"/>
      <c r="CA574" s="14"/>
      <c r="CB574" s="14"/>
      <c r="CC574" s="14"/>
      <c r="CD574" s="14"/>
      <c r="CE574" s="14"/>
      <c r="CF574" s="14"/>
      <c r="CG574" s="14"/>
      <c r="CH574" s="14"/>
      <c r="CI574" s="14"/>
      <c r="CJ574" s="14"/>
      <c r="CK574" s="14"/>
    </row>
    <row r="575" spans="1:89"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c r="AN575" s="14"/>
      <c r="AO575" s="14"/>
      <c r="AP575" s="14"/>
      <c r="AQ575" s="14"/>
      <c r="AR575" s="14"/>
      <c r="AS575" s="14"/>
      <c r="AT575" s="14"/>
      <c r="AU575" s="14"/>
      <c r="AV575" s="14"/>
      <c r="AW575" s="14"/>
      <c r="AX575" s="14"/>
      <c r="AY575" s="14"/>
      <c r="AZ575" s="14"/>
      <c r="BA575" s="14"/>
      <c r="BB575" s="14"/>
      <c r="BC575" s="14"/>
      <c r="BD575" s="14"/>
      <c r="BE575" s="14"/>
      <c r="BF575" s="14"/>
      <c r="BG575" s="14"/>
      <c r="BH575" s="14"/>
      <c r="BI575" s="14"/>
      <c r="BJ575" s="14"/>
      <c r="BK575" s="14"/>
      <c r="BL575" s="14"/>
      <c r="BM575" s="14"/>
      <c r="BN575" s="14"/>
      <c r="BO575" s="14"/>
      <c r="BP575" s="14"/>
      <c r="BQ575" s="14"/>
      <c r="BR575" s="14"/>
      <c r="BS575" s="14"/>
      <c r="BT575" s="14"/>
      <c r="BU575" s="14"/>
      <c r="BV575" s="14"/>
      <c r="BW575" s="14"/>
      <c r="BX575" s="14"/>
      <c r="BY575" s="14"/>
      <c r="BZ575" s="14"/>
      <c r="CA575" s="14"/>
      <c r="CB575" s="14"/>
      <c r="CC575" s="14"/>
      <c r="CD575" s="14"/>
      <c r="CE575" s="14"/>
      <c r="CF575" s="14"/>
      <c r="CG575" s="14"/>
      <c r="CH575" s="14"/>
      <c r="CI575" s="14"/>
      <c r="CJ575" s="14"/>
      <c r="CK575" s="14"/>
    </row>
    <row r="576" spans="1:89"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c r="AN576" s="14"/>
      <c r="AO576" s="14"/>
      <c r="AP576" s="14"/>
      <c r="AQ576" s="14"/>
      <c r="AR576" s="14"/>
      <c r="AS576" s="14"/>
      <c r="AT576" s="14"/>
      <c r="AU576" s="14"/>
      <c r="AV576" s="14"/>
      <c r="AW576" s="14"/>
      <c r="AX576" s="14"/>
      <c r="AY576" s="14"/>
      <c r="AZ576" s="14"/>
      <c r="BA576" s="14"/>
      <c r="BB576" s="14"/>
      <c r="BC576" s="14"/>
      <c r="BD576" s="14"/>
      <c r="BE576" s="14"/>
      <c r="BF576" s="14"/>
      <c r="BG576" s="14"/>
      <c r="BH576" s="14"/>
      <c r="BI576" s="14"/>
      <c r="BJ576" s="14"/>
      <c r="BK576" s="14"/>
      <c r="BL576" s="14"/>
      <c r="BM576" s="14"/>
      <c r="BN576" s="14"/>
      <c r="BO576" s="14"/>
      <c r="BP576" s="14"/>
      <c r="BQ576" s="14"/>
      <c r="BR576" s="14"/>
      <c r="BS576" s="14"/>
      <c r="BT576" s="14"/>
      <c r="BU576" s="14"/>
      <c r="BV576" s="14"/>
      <c r="BW576" s="14"/>
      <c r="BX576" s="14"/>
      <c r="BY576" s="14"/>
      <c r="BZ576" s="14"/>
      <c r="CA576" s="14"/>
      <c r="CB576" s="14"/>
      <c r="CC576" s="14"/>
      <c r="CD576" s="14"/>
      <c r="CE576" s="14"/>
      <c r="CF576" s="14"/>
      <c r="CG576" s="14"/>
      <c r="CH576" s="14"/>
      <c r="CI576" s="14"/>
      <c r="CJ576" s="14"/>
      <c r="CK576" s="14"/>
    </row>
    <row r="577" spans="1:89"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c r="AQ577" s="14"/>
      <c r="AR577" s="14"/>
      <c r="AS577" s="14"/>
      <c r="AT577" s="14"/>
      <c r="AU577" s="14"/>
      <c r="AV577" s="14"/>
      <c r="AW577" s="14"/>
      <c r="AX577" s="14"/>
      <c r="AY577" s="14"/>
      <c r="AZ577" s="14"/>
      <c r="BA577" s="14"/>
      <c r="BB577" s="14"/>
      <c r="BC577" s="14"/>
      <c r="BD577" s="14"/>
      <c r="BE577" s="14"/>
      <c r="BF577" s="14"/>
      <c r="BG577" s="14"/>
      <c r="BH577" s="14"/>
      <c r="BI577" s="14"/>
      <c r="BJ577" s="14"/>
      <c r="BK577" s="14"/>
      <c r="BL577" s="14"/>
      <c r="BM577" s="14"/>
      <c r="BN577" s="14"/>
      <c r="BO577" s="14"/>
      <c r="BP577" s="14"/>
      <c r="BQ577" s="14"/>
      <c r="BR577" s="14"/>
      <c r="BS577" s="14"/>
      <c r="BT577" s="14"/>
      <c r="BU577" s="14"/>
      <c r="BV577" s="14"/>
      <c r="BW577" s="14"/>
      <c r="BX577" s="14"/>
      <c r="BY577" s="14"/>
      <c r="BZ577" s="14"/>
      <c r="CA577" s="14"/>
      <c r="CB577" s="14"/>
      <c r="CC577" s="14"/>
      <c r="CD577" s="14"/>
      <c r="CE577" s="14"/>
      <c r="CF577" s="14"/>
      <c r="CG577" s="14"/>
      <c r="CH577" s="14"/>
      <c r="CI577" s="14"/>
      <c r="CJ577" s="14"/>
      <c r="CK577" s="14"/>
    </row>
    <row r="578" spans="1:89"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c r="AQ578" s="14"/>
      <c r="AR578" s="14"/>
      <c r="AS578" s="14"/>
      <c r="AT578" s="14"/>
      <c r="AU578" s="14"/>
      <c r="AV578" s="14"/>
      <c r="AW578" s="14"/>
      <c r="AX578" s="14"/>
      <c r="AY578" s="14"/>
      <c r="AZ578" s="14"/>
      <c r="BA578" s="14"/>
      <c r="BB578" s="14"/>
      <c r="BC578" s="14"/>
      <c r="BD578" s="14"/>
      <c r="BE578" s="14"/>
      <c r="BF578" s="14"/>
      <c r="BG578" s="14"/>
      <c r="BH578" s="14"/>
      <c r="BI578" s="14"/>
      <c r="BJ578" s="14"/>
      <c r="BK578" s="14"/>
      <c r="BL578" s="14"/>
      <c r="BM578" s="14"/>
      <c r="BN578" s="14"/>
      <c r="BO578" s="14"/>
      <c r="BP578" s="14"/>
      <c r="BQ578" s="14"/>
      <c r="BR578" s="14"/>
      <c r="BS578" s="14"/>
      <c r="BT578" s="14"/>
      <c r="BU578" s="14"/>
      <c r="BV578" s="14"/>
      <c r="BW578" s="14"/>
      <c r="BX578" s="14"/>
      <c r="BY578" s="14"/>
      <c r="BZ578" s="14"/>
      <c r="CA578" s="14"/>
      <c r="CB578" s="14"/>
      <c r="CC578" s="14"/>
      <c r="CD578" s="14"/>
      <c r="CE578" s="14"/>
      <c r="CF578" s="14"/>
      <c r="CG578" s="14"/>
      <c r="CH578" s="14"/>
      <c r="CI578" s="14"/>
      <c r="CJ578" s="14"/>
      <c r="CK578" s="14"/>
    </row>
    <row r="579" spans="1:89"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c r="AQ579" s="14"/>
      <c r="AR579" s="14"/>
      <c r="AS579" s="14"/>
      <c r="AT579" s="14"/>
      <c r="AU579" s="14"/>
      <c r="AV579" s="14"/>
      <c r="AW579" s="14"/>
      <c r="AX579" s="14"/>
      <c r="AY579" s="14"/>
      <c r="AZ579" s="14"/>
      <c r="BA579" s="14"/>
      <c r="BB579" s="14"/>
      <c r="BC579" s="14"/>
      <c r="BD579" s="14"/>
      <c r="BE579" s="14"/>
      <c r="BF579" s="14"/>
      <c r="BG579" s="14"/>
      <c r="BH579" s="14"/>
      <c r="BI579" s="14"/>
      <c r="BJ579" s="14"/>
      <c r="BK579" s="14"/>
      <c r="BL579" s="14"/>
      <c r="BM579" s="14"/>
      <c r="BN579" s="14"/>
      <c r="BO579" s="14"/>
      <c r="BP579" s="14"/>
      <c r="BQ579" s="14"/>
      <c r="BR579" s="14"/>
      <c r="BS579" s="14"/>
      <c r="BT579" s="14"/>
      <c r="BU579" s="14"/>
      <c r="BV579" s="14"/>
      <c r="BW579" s="14"/>
      <c r="BX579" s="14"/>
      <c r="BY579" s="14"/>
      <c r="BZ579" s="14"/>
      <c r="CA579" s="14"/>
      <c r="CB579" s="14"/>
      <c r="CC579" s="14"/>
      <c r="CD579" s="14"/>
      <c r="CE579" s="14"/>
      <c r="CF579" s="14"/>
      <c r="CG579" s="14"/>
      <c r="CH579" s="14"/>
      <c r="CI579" s="14"/>
      <c r="CJ579" s="14"/>
      <c r="CK579" s="14"/>
    </row>
    <row r="580" spans="1:89"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c r="AQ580" s="14"/>
      <c r="AR580" s="14"/>
      <c r="AS580" s="14"/>
      <c r="AT580" s="14"/>
      <c r="AU580" s="14"/>
      <c r="AV580" s="14"/>
      <c r="AW580" s="14"/>
      <c r="AX580" s="14"/>
      <c r="AY580" s="14"/>
      <c r="AZ580" s="14"/>
      <c r="BA580" s="14"/>
      <c r="BB580" s="14"/>
      <c r="BC580" s="14"/>
      <c r="BD580" s="14"/>
      <c r="BE580" s="14"/>
      <c r="BF580" s="14"/>
      <c r="BG580" s="14"/>
      <c r="BH580" s="14"/>
      <c r="BI580" s="14"/>
      <c r="BJ580" s="14"/>
      <c r="BK580" s="14"/>
      <c r="BL580" s="14"/>
      <c r="BM580" s="14"/>
      <c r="BN580" s="14"/>
      <c r="BO580" s="14"/>
      <c r="BP580" s="14"/>
      <c r="BQ580" s="14"/>
      <c r="BR580" s="14"/>
      <c r="BS580" s="14"/>
      <c r="BT580" s="14"/>
      <c r="BU580" s="14"/>
      <c r="BV580" s="14"/>
      <c r="BW580" s="14"/>
      <c r="BX580" s="14"/>
      <c r="BY580" s="14"/>
      <c r="BZ580" s="14"/>
      <c r="CA580" s="14"/>
      <c r="CB580" s="14"/>
      <c r="CC580" s="14"/>
      <c r="CD580" s="14"/>
      <c r="CE580" s="14"/>
      <c r="CF580" s="14"/>
      <c r="CG580" s="14"/>
      <c r="CH580" s="14"/>
      <c r="CI580" s="14"/>
      <c r="CJ580" s="14"/>
      <c r="CK580" s="14"/>
    </row>
    <row r="581" spans="1:89"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c r="AN581" s="14"/>
      <c r="AO581" s="14"/>
      <c r="AP581" s="14"/>
      <c r="AQ581" s="14"/>
      <c r="AR581" s="14"/>
      <c r="AS581" s="14"/>
      <c r="AT581" s="14"/>
      <c r="AU581" s="14"/>
      <c r="AV581" s="14"/>
      <c r="AW581" s="14"/>
      <c r="AX581" s="14"/>
      <c r="AY581" s="14"/>
      <c r="AZ581" s="14"/>
      <c r="BA581" s="14"/>
      <c r="BB581" s="14"/>
      <c r="BC581" s="14"/>
      <c r="BD581" s="14"/>
      <c r="BE581" s="14"/>
      <c r="BF581" s="14"/>
      <c r="BG581" s="14"/>
      <c r="BH581" s="14"/>
      <c r="BI581" s="14"/>
      <c r="BJ581" s="14"/>
      <c r="BK581" s="14"/>
      <c r="BL581" s="14"/>
      <c r="BM581" s="14"/>
      <c r="BN581" s="14"/>
      <c r="BO581" s="14"/>
      <c r="BP581" s="14"/>
      <c r="BQ581" s="14"/>
      <c r="BR581" s="14"/>
      <c r="BS581" s="14"/>
      <c r="BT581" s="14"/>
      <c r="BU581" s="14"/>
      <c r="BV581" s="14"/>
      <c r="BW581" s="14"/>
      <c r="BX581" s="14"/>
      <c r="BY581" s="14"/>
      <c r="BZ581" s="14"/>
      <c r="CA581" s="14"/>
      <c r="CB581" s="14"/>
      <c r="CC581" s="14"/>
      <c r="CD581" s="14"/>
      <c r="CE581" s="14"/>
      <c r="CF581" s="14"/>
      <c r="CG581" s="14"/>
      <c r="CH581" s="14"/>
      <c r="CI581" s="14"/>
      <c r="CJ581" s="14"/>
      <c r="CK581" s="14"/>
    </row>
    <row r="582" spans="1:89"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c r="AQ582" s="14"/>
      <c r="AR582" s="14"/>
      <c r="AS582" s="14"/>
      <c r="AT582" s="14"/>
      <c r="AU582" s="14"/>
      <c r="AV582" s="14"/>
      <c r="AW582" s="14"/>
      <c r="AX582" s="14"/>
      <c r="AY582" s="14"/>
      <c r="AZ582" s="14"/>
      <c r="BA582" s="14"/>
      <c r="BB582" s="14"/>
      <c r="BC582" s="14"/>
      <c r="BD582" s="14"/>
      <c r="BE582" s="14"/>
      <c r="BF582" s="14"/>
      <c r="BG582" s="14"/>
      <c r="BH582" s="14"/>
      <c r="BI582" s="14"/>
      <c r="BJ582" s="14"/>
      <c r="BK582" s="14"/>
      <c r="BL582" s="14"/>
      <c r="BM582" s="14"/>
      <c r="BN582" s="14"/>
      <c r="BO582" s="14"/>
      <c r="BP582" s="14"/>
      <c r="BQ582" s="14"/>
      <c r="BR582" s="14"/>
      <c r="BS582" s="14"/>
      <c r="BT582" s="14"/>
      <c r="BU582" s="14"/>
      <c r="BV582" s="14"/>
      <c r="BW582" s="14"/>
      <c r="BX582" s="14"/>
      <c r="BY582" s="14"/>
      <c r="BZ582" s="14"/>
      <c r="CA582" s="14"/>
      <c r="CB582" s="14"/>
      <c r="CC582" s="14"/>
      <c r="CD582" s="14"/>
      <c r="CE582" s="14"/>
      <c r="CF582" s="14"/>
      <c r="CG582" s="14"/>
      <c r="CH582" s="14"/>
      <c r="CI582" s="14"/>
      <c r="CJ582" s="14"/>
      <c r="CK582" s="14"/>
    </row>
    <row r="583" spans="1:89"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c r="AN583" s="14"/>
      <c r="AO583" s="14"/>
      <c r="AP583" s="14"/>
      <c r="AQ583" s="14"/>
      <c r="AR583" s="14"/>
      <c r="AS583" s="14"/>
      <c r="AT583" s="14"/>
      <c r="AU583" s="14"/>
      <c r="AV583" s="14"/>
      <c r="AW583" s="14"/>
      <c r="AX583" s="14"/>
      <c r="AY583" s="14"/>
      <c r="AZ583" s="14"/>
      <c r="BA583" s="14"/>
      <c r="BB583" s="14"/>
      <c r="BC583" s="14"/>
      <c r="BD583" s="14"/>
      <c r="BE583" s="14"/>
      <c r="BF583" s="14"/>
      <c r="BG583" s="14"/>
      <c r="BH583" s="14"/>
      <c r="BI583" s="14"/>
      <c r="BJ583" s="14"/>
      <c r="BK583" s="14"/>
      <c r="BL583" s="14"/>
      <c r="BM583" s="14"/>
      <c r="BN583" s="14"/>
      <c r="BO583" s="14"/>
      <c r="BP583" s="14"/>
      <c r="BQ583" s="14"/>
      <c r="BR583" s="14"/>
      <c r="BS583" s="14"/>
      <c r="BT583" s="14"/>
      <c r="BU583" s="14"/>
      <c r="BV583" s="14"/>
      <c r="BW583" s="14"/>
      <c r="BX583" s="14"/>
      <c r="BY583" s="14"/>
      <c r="BZ583" s="14"/>
      <c r="CA583" s="14"/>
      <c r="CB583" s="14"/>
      <c r="CC583" s="14"/>
      <c r="CD583" s="14"/>
      <c r="CE583" s="14"/>
      <c r="CF583" s="14"/>
      <c r="CG583" s="14"/>
      <c r="CH583" s="14"/>
      <c r="CI583" s="14"/>
      <c r="CJ583" s="14"/>
      <c r="CK583" s="14"/>
    </row>
    <row r="584" spans="1:89"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c r="AQ584" s="14"/>
      <c r="AR584" s="14"/>
      <c r="AS584" s="14"/>
      <c r="AT584" s="14"/>
      <c r="AU584" s="14"/>
      <c r="AV584" s="14"/>
      <c r="AW584" s="14"/>
      <c r="AX584" s="14"/>
      <c r="AY584" s="14"/>
      <c r="AZ584" s="14"/>
      <c r="BA584" s="14"/>
      <c r="BB584" s="14"/>
      <c r="BC584" s="14"/>
      <c r="BD584" s="14"/>
      <c r="BE584" s="14"/>
      <c r="BF584" s="14"/>
      <c r="BG584" s="14"/>
      <c r="BH584" s="14"/>
      <c r="BI584" s="14"/>
      <c r="BJ584" s="14"/>
      <c r="BK584" s="14"/>
      <c r="BL584" s="14"/>
      <c r="BM584" s="14"/>
      <c r="BN584" s="14"/>
      <c r="BO584" s="14"/>
      <c r="BP584" s="14"/>
      <c r="BQ584" s="14"/>
      <c r="BR584" s="14"/>
      <c r="BS584" s="14"/>
      <c r="BT584" s="14"/>
      <c r="BU584" s="14"/>
      <c r="BV584" s="14"/>
      <c r="BW584" s="14"/>
      <c r="BX584" s="14"/>
      <c r="BY584" s="14"/>
      <c r="BZ584" s="14"/>
      <c r="CA584" s="14"/>
      <c r="CB584" s="14"/>
      <c r="CC584" s="14"/>
      <c r="CD584" s="14"/>
      <c r="CE584" s="14"/>
      <c r="CF584" s="14"/>
      <c r="CG584" s="14"/>
      <c r="CH584" s="14"/>
      <c r="CI584" s="14"/>
      <c r="CJ584" s="14"/>
      <c r="CK584" s="14"/>
    </row>
    <row r="585" spans="1:89"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c r="AQ585" s="14"/>
      <c r="AR585" s="14"/>
      <c r="AS585" s="14"/>
      <c r="AT585" s="14"/>
      <c r="AU585" s="14"/>
      <c r="AV585" s="14"/>
      <c r="AW585" s="14"/>
      <c r="AX585" s="14"/>
      <c r="AY585" s="14"/>
      <c r="AZ585" s="14"/>
      <c r="BA585" s="14"/>
      <c r="BB585" s="14"/>
      <c r="BC585" s="14"/>
      <c r="BD585" s="14"/>
      <c r="BE585" s="14"/>
      <c r="BF585" s="14"/>
      <c r="BG585" s="14"/>
      <c r="BH585" s="14"/>
      <c r="BI585" s="14"/>
      <c r="BJ585" s="14"/>
      <c r="BK585" s="14"/>
      <c r="BL585" s="14"/>
      <c r="BM585" s="14"/>
      <c r="BN585" s="14"/>
      <c r="BO585" s="14"/>
      <c r="BP585" s="14"/>
      <c r="BQ585" s="14"/>
      <c r="BR585" s="14"/>
      <c r="BS585" s="14"/>
      <c r="BT585" s="14"/>
      <c r="BU585" s="14"/>
      <c r="BV585" s="14"/>
      <c r="BW585" s="14"/>
      <c r="BX585" s="14"/>
      <c r="BY585" s="14"/>
      <c r="BZ585" s="14"/>
      <c r="CA585" s="14"/>
      <c r="CB585" s="14"/>
      <c r="CC585" s="14"/>
      <c r="CD585" s="14"/>
      <c r="CE585" s="14"/>
      <c r="CF585" s="14"/>
      <c r="CG585" s="14"/>
      <c r="CH585" s="14"/>
      <c r="CI585" s="14"/>
      <c r="CJ585" s="14"/>
      <c r="CK585" s="14"/>
    </row>
    <row r="586" spans="1:89"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c r="AN586" s="14"/>
      <c r="AO586" s="14"/>
      <c r="AP586" s="14"/>
      <c r="AQ586" s="14"/>
      <c r="AR586" s="14"/>
      <c r="AS586" s="14"/>
      <c r="AT586" s="14"/>
      <c r="AU586" s="14"/>
      <c r="AV586" s="14"/>
      <c r="AW586" s="14"/>
      <c r="AX586" s="14"/>
      <c r="AY586" s="14"/>
      <c r="AZ586" s="14"/>
      <c r="BA586" s="14"/>
      <c r="BB586" s="14"/>
      <c r="BC586" s="14"/>
      <c r="BD586" s="14"/>
      <c r="BE586" s="14"/>
      <c r="BF586" s="14"/>
      <c r="BG586" s="14"/>
      <c r="BH586" s="14"/>
      <c r="BI586" s="14"/>
      <c r="BJ586" s="14"/>
      <c r="BK586" s="14"/>
      <c r="BL586" s="14"/>
      <c r="BM586" s="14"/>
      <c r="BN586" s="14"/>
      <c r="BO586" s="14"/>
      <c r="BP586" s="14"/>
      <c r="BQ586" s="14"/>
      <c r="BR586" s="14"/>
      <c r="BS586" s="14"/>
      <c r="BT586" s="14"/>
      <c r="BU586" s="14"/>
      <c r="BV586" s="14"/>
      <c r="BW586" s="14"/>
      <c r="BX586" s="14"/>
      <c r="BY586" s="14"/>
      <c r="BZ586" s="14"/>
      <c r="CA586" s="14"/>
      <c r="CB586" s="14"/>
      <c r="CC586" s="14"/>
      <c r="CD586" s="14"/>
      <c r="CE586" s="14"/>
      <c r="CF586" s="14"/>
      <c r="CG586" s="14"/>
      <c r="CH586" s="14"/>
      <c r="CI586" s="14"/>
      <c r="CJ586" s="14"/>
      <c r="CK586" s="14"/>
    </row>
    <row r="587" spans="1:89"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c r="AX587" s="14"/>
      <c r="AY587" s="14"/>
      <c r="AZ587" s="14"/>
      <c r="BA587" s="14"/>
      <c r="BB587" s="14"/>
      <c r="BC587" s="14"/>
      <c r="BD587" s="14"/>
      <c r="BE587" s="14"/>
      <c r="BF587" s="14"/>
      <c r="BG587" s="14"/>
      <c r="BH587" s="14"/>
      <c r="BI587" s="14"/>
      <c r="BJ587" s="14"/>
      <c r="BK587" s="14"/>
      <c r="BL587" s="14"/>
      <c r="BM587" s="14"/>
      <c r="BN587" s="14"/>
      <c r="BO587" s="14"/>
      <c r="BP587" s="14"/>
      <c r="BQ587" s="14"/>
      <c r="BR587" s="14"/>
      <c r="BS587" s="14"/>
      <c r="BT587" s="14"/>
      <c r="BU587" s="14"/>
      <c r="BV587" s="14"/>
      <c r="BW587" s="14"/>
      <c r="BX587" s="14"/>
      <c r="BY587" s="14"/>
      <c r="BZ587" s="14"/>
      <c r="CA587" s="14"/>
      <c r="CB587" s="14"/>
      <c r="CC587" s="14"/>
      <c r="CD587" s="14"/>
      <c r="CE587" s="14"/>
      <c r="CF587" s="14"/>
      <c r="CG587" s="14"/>
      <c r="CH587" s="14"/>
      <c r="CI587" s="14"/>
      <c r="CJ587" s="14"/>
      <c r="CK587" s="14"/>
    </row>
    <row r="588" spans="1:89"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c r="AN588" s="14"/>
      <c r="AO588" s="14"/>
      <c r="AP588" s="14"/>
      <c r="AQ588" s="14"/>
      <c r="AR588" s="14"/>
      <c r="AS588" s="14"/>
      <c r="AT588" s="14"/>
      <c r="AU588" s="14"/>
      <c r="AV588" s="14"/>
      <c r="AW588" s="14"/>
      <c r="AX588" s="14"/>
      <c r="AY588" s="14"/>
      <c r="AZ588" s="14"/>
      <c r="BA588" s="14"/>
      <c r="BB588" s="14"/>
      <c r="BC588" s="14"/>
      <c r="BD588" s="14"/>
      <c r="BE588" s="14"/>
      <c r="BF588" s="14"/>
      <c r="BG588" s="14"/>
      <c r="BH588" s="14"/>
      <c r="BI588" s="14"/>
      <c r="BJ588" s="14"/>
      <c r="BK588" s="14"/>
      <c r="BL588" s="14"/>
      <c r="BM588" s="14"/>
      <c r="BN588" s="14"/>
      <c r="BO588" s="14"/>
      <c r="BP588" s="14"/>
      <c r="BQ588" s="14"/>
      <c r="BR588" s="14"/>
      <c r="BS588" s="14"/>
      <c r="BT588" s="14"/>
      <c r="BU588" s="14"/>
      <c r="BV588" s="14"/>
      <c r="BW588" s="14"/>
      <c r="BX588" s="14"/>
      <c r="BY588" s="14"/>
      <c r="BZ588" s="14"/>
      <c r="CA588" s="14"/>
      <c r="CB588" s="14"/>
      <c r="CC588" s="14"/>
      <c r="CD588" s="14"/>
      <c r="CE588" s="14"/>
      <c r="CF588" s="14"/>
      <c r="CG588" s="14"/>
      <c r="CH588" s="14"/>
      <c r="CI588" s="14"/>
      <c r="CJ588" s="14"/>
      <c r="CK588" s="14"/>
    </row>
    <row r="589" spans="1:89"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c r="AN589" s="14"/>
      <c r="AO589" s="14"/>
      <c r="AP589" s="14"/>
      <c r="AQ589" s="14"/>
      <c r="AR589" s="14"/>
      <c r="AS589" s="14"/>
      <c r="AT589" s="14"/>
      <c r="AU589" s="14"/>
      <c r="AV589" s="14"/>
      <c r="AW589" s="14"/>
      <c r="AX589" s="14"/>
      <c r="AY589" s="14"/>
      <c r="AZ589" s="14"/>
      <c r="BA589" s="14"/>
      <c r="BB589" s="14"/>
      <c r="BC589" s="14"/>
      <c r="BD589" s="14"/>
      <c r="BE589" s="14"/>
      <c r="BF589" s="14"/>
      <c r="BG589" s="14"/>
      <c r="BH589" s="14"/>
      <c r="BI589" s="14"/>
      <c r="BJ589" s="14"/>
      <c r="BK589" s="14"/>
      <c r="BL589" s="14"/>
      <c r="BM589" s="14"/>
      <c r="BN589" s="14"/>
      <c r="BO589" s="14"/>
      <c r="BP589" s="14"/>
      <c r="BQ589" s="14"/>
      <c r="BR589" s="14"/>
      <c r="BS589" s="14"/>
      <c r="BT589" s="14"/>
      <c r="BU589" s="14"/>
      <c r="BV589" s="14"/>
      <c r="BW589" s="14"/>
      <c r="BX589" s="14"/>
      <c r="BY589" s="14"/>
      <c r="BZ589" s="14"/>
      <c r="CA589" s="14"/>
      <c r="CB589" s="14"/>
      <c r="CC589" s="14"/>
      <c r="CD589" s="14"/>
      <c r="CE589" s="14"/>
      <c r="CF589" s="14"/>
      <c r="CG589" s="14"/>
      <c r="CH589" s="14"/>
      <c r="CI589" s="14"/>
      <c r="CJ589" s="14"/>
      <c r="CK589" s="14"/>
    </row>
    <row r="590" spans="1:89"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c r="AN590" s="14"/>
      <c r="AO590" s="14"/>
      <c r="AP590" s="14"/>
      <c r="AQ590" s="14"/>
      <c r="AR590" s="14"/>
      <c r="AS590" s="14"/>
      <c r="AT590" s="14"/>
      <c r="AU590" s="14"/>
      <c r="AV590" s="14"/>
      <c r="AW590" s="14"/>
      <c r="AX590" s="14"/>
      <c r="AY590" s="14"/>
      <c r="AZ590" s="14"/>
      <c r="BA590" s="14"/>
      <c r="BB590" s="14"/>
      <c r="BC590" s="14"/>
      <c r="BD590" s="14"/>
      <c r="BE590" s="14"/>
      <c r="BF590" s="14"/>
      <c r="BG590" s="14"/>
      <c r="BH590" s="14"/>
      <c r="BI590" s="14"/>
      <c r="BJ590" s="14"/>
      <c r="BK590" s="14"/>
      <c r="BL590" s="14"/>
      <c r="BM590" s="14"/>
      <c r="BN590" s="14"/>
      <c r="BO590" s="14"/>
      <c r="BP590" s="14"/>
      <c r="BQ590" s="14"/>
      <c r="BR590" s="14"/>
      <c r="BS590" s="14"/>
      <c r="BT590" s="14"/>
      <c r="BU590" s="14"/>
      <c r="BV590" s="14"/>
      <c r="BW590" s="14"/>
      <c r="BX590" s="14"/>
      <c r="BY590" s="14"/>
      <c r="BZ590" s="14"/>
      <c r="CA590" s="14"/>
      <c r="CB590" s="14"/>
      <c r="CC590" s="14"/>
      <c r="CD590" s="14"/>
      <c r="CE590" s="14"/>
      <c r="CF590" s="14"/>
      <c r="CG590" s="14"/>
      <c r="CH590" s="14"/>
      <c r="CI590" s="14"/>
      <c r="CJ590" s="14"/>
      <c r="CK590" s="14"/>
    </row>
    <row r="591" spans="1:89"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c r="AN591" s="14"/>
      <c r="AO591" s="14"/>
      <c r="AP591" s="14"/>
      <c r="AQ591" s="14"/>
      <c r="AR591" s="14"/>
      <c r="AS591" s="14"/>
      <c r="AT591" s="14"/>
      <c r="AU591" s="14"/>
      <c r="AV591" s="14"/>
      <c r="AW591" s="14"/>
      <c r="AX591" s="14"/>
      <c r="AY591" s="14"/>
      <c r="AZ591" s="14"/>
      <c r="BA591" s="14"/>
      <c r="BB591" s="14"/>
      <c r="BC591" s="14"/>
      <c r="BD591" s="14"/>
      <c r="BE591" s="14"/>
      <c r="BF591" s="14"/>
      <c r="BG591" s="14"/>
      <c r="BH591" s="14"/>
      <c r="BI591" s="14"/>
      <c r="BJ591" s="14"/>
      <c r="BK591" s="14"/>
      <c r="BL591" s="14"/>
      <c r="BM591" s="14"/>
      <c r="BN591" s="14"/>
      <c r="BO591" s="14"/>
      <c r="BP591" s="14"/>
      <c r="BQ591" s="14"/>
      <c r="BR591" s="14"/>
      <c r="BS591" s="14"/>
      <c r="BT591" s="14"/>
      <c r="BU591" s="14"/>
      <c r="BV591" s="14"/>
      <c r="BW591" s="14"/>
      <c r="BX591" s="14"/>
      <c r="BY591" s="14"/>
      <c r="BZ591" s="14"/>
      <c r="CA591" s="14"/>
      <c r="CB591" s="14"/>
      <c r="CC591" s="14"/>
      <c r="CD591" s="14"/>
      <c r="CE591" s="14"/>
      <c r="CF591" s="14"/>
      <c r="CG591" s="14"/>
      <c r="CH591" s="14"/>
      <c r="CI591" s="14"/>
      <c r="CJ591" s="14"/>
      <c r="CK591" s="14"/>
    </row>
    <row r="592" spans="1:89"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c r="AN592" s="14"/>
      <c r="AO592" s="14"/>
      <c r="AP592" s="14"/>
      <c r="AQ592" s="14"/>
      <c r="AR592" s="14"/>
      <c r="AS592" s="14"/>
      <c r="AT592" s="14"/>
      <c r="AU592" s="14"/>
      <c r="AV592" s="14"/>
      <c r="AW592" s="14"/>
      <c r="AX592" s="14"/>
      <c r="AY592" s="14"/>
      <c r="AZ592" s="14"/>
      <c r="BA592" s="14"/>
      <c r="BB592" s="14"/>
      <c r="BC592" s="14"/>
      <c r="BD592" s="14"/>
      <c r="BE592" s="14"/>
      <c r="BF592" s="14"/>
      <c r="BG592" s="14"/>
      <c r="BH592" s="14"/>
      <c r="BI592" s="14"/>
      <c r="BJ592" s="14"/>
      <c r="BK592" s="14"/>
      <c r="BL592" s="14"/>
      <c r="BM592" s="14"/>
      <c r="BN592" s="14"/>
      <c r="BO592" s="14"/>
      <c r="BP592" s="14"/>
      <c r="BQ592" s="14"/>
      <c r="BR592" s="14"/>
      <c r="BS592" s="14"/>
      <c r="BT592" s="14"/>
      <c r="BU592" s="14"/>
      <c r="BV592" s="14"/>
      <c r="BW592" s="14"/>
      <c r="BX592" s="14"/>
      <c r="BY592" s="14"/>
      <c r="BZ592" s="14"/>
      <c r="CA592" s="14"/>
      <c r="CB592" s="14"/>
      <c r="CC592" s="14"/>
      <c r="CD592" s="14"/>
      <c r="CE592" s="14"/>
      <c r="CF592" s="14"/>
      <c r="CG592" s="14"/>
      <c r="CH592" s="14"/>
      <c r="CI592" s="14"/>
      <c r="CJ592" s="14"/>
      <c r="CK592" s="14"/>
    </row>
    <row r="593" spans="1:89"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c r="AX593" s="14"/>
      <c r="AY593" s="14"/>
      <c r="AZ593" s="14"/>
      <c r="BA593" s="14"/>
      <c r="BB593" s="14"/>
      <c r="BC593" s="14"/>
      <c r="BD593" s="14"/>
      <c r="BE593" s="14"/>
      <c r="BF593" s="14"/>
      <c r="BG593" s="14"/>
      <c r="BH593" s="14"/>
      <c r="BI593" s="14"/>
      <c r="BJ593" s="14"/>
      <c r="BK593" s="14"/>
      <c r="BL593" s="14"/>
      <c r="BM593" s="14"/>
      <c r="BN593" s="14"/>
      <c r="BO593" s="14"/>
      <c r="BP593" s="14"/>
      <c r="BQ593" s="14"/>
      <c r="BR593" s="14"/>
      <c r="BS593" s="14"/>
      <c r="BT593" s="14"/>
      <c r="BU593" s="14"/>
      <c r="BV593" s="14"/>
      <c r="BW593" s="14"/>
      <c r="BX593" s="14"/>
      <c r="BY593" s="14"/>
      <c r="BZ593" s="14"/>
      <c r="CA593" s="14"/>
      <c r="CB593" s="14"/>
      <c r="CC593" s="14"/>
      <c r="CD593" s="14"/>
      <c r="CE593" s="14"/>
      <c r="CF593" s="14"/>
      <c r="CG593" s="14"/>
      <c r="CH593" s="14"/>
      <c r="CI593" s="14"/>
      <c r="CJ593" s="14"/>
      <c r="CK593" s="14"/>
    </row>
    <row r="594" spans="1:89"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c r="AX594" s="14"/>
      <c r="AY594" s="14"/>
      <c r="AZ594" s="14"/>
      <c r="BA594" s="14"/>
      <c r="BB594" s="14"/>
      <c r="BC594" s="14"/>
      <c r="BD594" s="14"/>
      <c r="BE594" s="14"/>
      <c r="BF594" s="14"/>
      <c r="BG594" s="14"/>
      <c r="BH594" s="14"/>
      <c r="BI594" s="14"/>
      <c r="BJ594" s="14"/>
      <c r="BK594" s="14"/>
      <c r="BL594" s="14"/>
      <c r="BM594" s="14"/>
      <c r="BN594" s="14"/>
      <c r="BO594" s="14"/>
      <c r="BP594" s="14"/>
      <c r="BQ594" s="14"/>
      <c r="BR594" s="14"/>
      <c r="BS594" s="14"/>
      <c r="BT594" s="14"/>
      <c r="BU594" s="14"/>
      <c r="BV594" s="14"/>
      <c r="BW594" s="14"/>
      <c r="BX594" s="14"/>
      <c r="BY594" s="14"/>
      <c r="BZ594" s="14"/>
      <c r="CA594" s="14"/>
      <c r="CB594" s="14"/>
      <c r="CC594" s="14"/>
      <c r="CD594" s="14"/>
      <c r="CE594" s="14"/>
      <c r="CF594" s="14"/>
      <c r="CG594" s="14"/>
      <c r="CH594" s="14"/>
      <c r="CI594" s="14"/>
      <c r="CJ594" s="14"/>
      <c r="CK594" s="14"/>
    </row>
    <row r="595" spans="1:89"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14"/>
      <c r="AY595" s="14"/>
      <c r="AZ595" s="14"/>
      <c r="BA595" s="14"/>
      <c r="BB595" s="14"/>
      <c r="BC595" s="14"/>
      <c r="BD595" s="14"/>
      <c r="BE595" s="14"/>
      <c r="BF595" s="14"/>
      <c r="BG595" s="14"/>
      <c r="BH595" s="14"/>
      <c r="BI595" s="14"/>
      <c r="BJ595" s="14"/>
      <c r="BK595" s="14"/>
      <c r="BL595" s="14"/>
      <c r="BM595" s="14"/>
      <c r="BN595" s="14"/>
      <c r="BO595" s="14"/>
      <c r="BP595" s="14"/>
      <c r="BQ595" s="14"/>
      <c r="BR595" s="14"/>
      <c r="BS595" s="14"/>
      <c r="BT595" s="14"/>
      <c r="BU595" s="14"/>
      <c r="BV595" s="14"/>
      <c r="BW595" s="14"/>
      <c r="BX595" s="14"/>
      <c r="BY595" s="14"/>
      <c r="BZ595" s="14"/>
      <c r="CA595" s="14"/>
      <c r="CB595" s="14"/>
      <c r="CC595" s="14"/>
      <c r="CD595" s="14"/>
      <c r="CE595" s="14"/>
      <c r="CF595" s="14"/>
      <c r="CG595" s="14"/>
      <c r="CH595" s="14"/>
      <c r="CI595" s="14"/>
      <c r="CJ595" s="14"/>
      <c r="CK595" s="14"/>
    </row>
    <row r="596" spans="1:89"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c r="AN596" s="14"/>
      <c r="AO596" s="14"/>
      <c r="AP596" s="14"/>
      <c r="AQ596" s="14"/>
      <c r="AR596" s="14"/>
      <c r="AS596" s="14"/>
      <c r="AT596" s="14"/>
      <c r="AU596" s="14"/>
      <c r="AV596" s="14"/>
      <c r="AW596" s="14"/>
      <c r="AX596" s="14"/>
      <c r="AY596" s="14"/>
      <c r="AZ596" s="14"/>
      <c r="BA596" s="14"/>
      <c r="BB596" s="14"/>
      <c r="BC596" s="14"/>
      <c r="BD596" s="14"/>
      <c r="BE596" s="14"/>
      <c r="BF596" s="14"/>
      <c r="BG596" s="14"/>
      <c r="BH596" s="14"/>
      <c r="BI596" s="14"/>
      <c r="BJ596" s="14"/>
      <c r="BK596" s="14"/>
      <c r="BL596" s="14"/>
      <c r="BM596" s="14"/>
      <c r="BN596" s="14"/>
      <c r="BO596" s="14"/>
      <c r="BP596" s="14"/>
      <c r="BQ596" s="14"/>
      <c r="BR596" s="14"/>
      <c r="BS596" s="14"/>
      <c r="BT596" s="14"/>
      <c r="BU596" s="14"/>
      <c r="BV596" s="14"/>
      <c r="BW596" s="14"/>
      <c r="BX596" s="14"/>
      <c r="BY596" s="14"/>
      <c r="BZ596" s="14"/>
      <c r="CA596" s="14"/>
      <c r="CB596" s="14"/>
      <c r="CC596" s="14"/>
      <c r="CD596" s="14"/>
      <c r="CE596" s="14"/>
      <c r="CF596" s="14"/>
      <c r="CG596" s="14"/>
      <c r="CH596" s="14"/>
      <c r="CI596" s="14"/>
      <c r="CJ596" s="14"/>
      <c r="CK596" s="14"/>
    </row>
    <row r="597" spans="1:89"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c r="AR597" s="14"/>
      <c r="AS597" s="14"/>
      <c r="AT597" s="14"/>
      <c r="AU597" s="14"/>
      <c r="AV597" s="14"/>
      <c r="AW597" s="14"/>
      <c r="AX597" s="14"/>
      <c r="AY597" s="14"/>
      <c r="AZ597" s="14"/>
      <c r="BA597" s="14"/>
      <c r="BB597" s="14"/>
      <c r="BC597" s="14"/>
      <c r="BD597" s="14"/>
      <c r="BE597" s="14"/>
      <c r="BF597" s="14"/>
      <c r="BG597" s="14"/>
      <c r="BH597" s="14"/>
      <c r="BI597" s="14"/>
      <c r="BJ597" s="14"/>
      <c r="BK597" s="14"/>
      <c r="BL597" s="14"/>
      <c r="BM597" s="14"/>
      <c r="BN597" s="14"/>
      <c r="BO597" s="14"/>
      <c r="BP597" s="14"/>
      <c r="BQ597" s="14"/>
      <c r="BR597" s="14"/>
      <c r="BS597" s="14"/>
      <c r="BT597" s="14"/>
      <c r="BU597" s="14"/>
      <c r="BV597" s="14"/>
      <c r="BW597" s="14"/>
      <c r="BX597" s="14"/>
      <c r="BY597" s="14"/>
      <c r="BZ597" s="14"/>
      <c r="CA597" s="14"/>
      <c r="CB597" s="14"/>
      <c r="CC597" s="14"/>
      <c r="CD597" s="14"/>
      <c r="CE597" s="14"/>
      <c r="CF597" s="14"/>
      <c r="CG597" s="14"/>
      <c r="CH597" s="14"/>
      <c r="CI597" s="14"/>
      <c r="CJ597" s="14"/>
      <c r="CK597" s="14"/>
    </row>
    <row r="598" spans="1:89"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c r="AX598" s="14"/>
      <c r="AY598" s="14"/>
      <c r="AZ598" s="14"/>
      <c r="BA598" s="14"/>
      <c r="BB598" s="14"/>
      <c r="BC598" s="14"/>
      <c r="BD598" s="14"/>
      <c r="BE598" s="14"/>
      <c r="BF598" s="14"/>
      <c r="BG598" s="14"/>
      <c r="BH598" s="14"/>
      <c r="BI598" s="14"/>
      <c r="BJ598" s="14"/>
      <c r="BK598" s="14"/>
      <c r="BL598" s="14"/>
      <c r="BM598" s="14"/>
      <c r="BN598" s="14"/>
      <c r="BO598" s="14"/>
      <c r="BP598" s="14"/>
      <c r="BQ598" s="14"/>
      <c r="BR598" s="14"/>
      <c r="BS598" s="14"/>
      <c r="BT598" s="14"/>
      <c r="BU598" s="14"/>
      <c r="BV598" s="14"/>
      <c r="BW598" s="14"/>
      <c r="BX598" s="14"/>
      <c r="BY598" s="14"/>
      <c r="BZ598" s="14"/>
      <c r="CA598" s="14"/>
      <c r="CB598" s="14"/>
      <c r="CC598" s="14"/>
      <c r="CD598" s="14"/>
      <c r="CE598" s="14"/>
      <c r="CF598" s="14"/>
      <c r="CG598" s="14"/>
      <c r="CH598" s="14"/>
      <c r="CI598" s="14"/>
      <c r="CJ598" s="14"/>
      <c r="CK598" s="14"/>
    </row>
    <row r="599" spans="1:89"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c r="AN599" s="14"/>
      <c r="AO599" s="14"/>
      <c r="AP599" s="14"/>
      <c r="AQ599" s="14"/>
      <c r="AR599" s="14"/>
      <c r="AS599" s="14"/>
      <c r="AT599" s="14"/>
      <c r="AU599" s="14"/>
      <c r="AV599" s="14"/>
      <c r="AW599" s="14"/>
      <c r="AX599" s="14"/>
      <c r="AY599" s="14"/>
      <c r="AZ599" s="14"/>
      <c r="BA599" s="14"/>
      <c r="BB599" s="14"/>
      <c r="BC599" s="14"/>
      <c r="BD599" s="14"/>
      <c r="BE599" s="14"/>
      <c r="BF599" s="14"/>
      <c r="BG599" s="14"/>
      <c r="BH599" s="14"/>
      <c r="BI599" s="14"/>
      <c r="BJ599" s="14"/>
      <c r="BK599" s="14"/>
      <c r="BL599" s="14"/>
      <c r="BM599" s="14"/>
      <c r="BN599" s="14"/>
      <c r="BO599" s="14"/>
      <c r="BP599" s="14"/>
      <c r="BQ599" s="14"/>
      <c r="BR599" s="14"/>
      <c r="BS599" s="14"/>
      <c r="BT599" s="14"/>
      <c r="BU599" s="14"/>
      <c r="BV599" s="14"/>
      <c r="BW599" s="14"/>
      <c r="BX599" s="14"/>
      <c r="BY599" s="14"/>
      <c r="BZ599" s="14"/>
      <c r="CA599" s="14"/>
      <c r="CB599" s="14"/>
      <c r="CC599" s="14"/>
      <c r="CD599" s="14"/>
      <c r="CE599" s="14"/>
      <c r="CF599" s="14"/>
      <c r="CG599" s="14"/>
      <c r="CH599" s="14"/>
      <c r="CI599" s="14"/>
      <c r="CJ599" s="14"/>
      <c r="CK599" s="14"/>
    </row>
    <row r="600" spans="1:89"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c r="AX600" s="14"/>
      <c r="AY600" s="14"/>
      <c r="AZ600" s="14"/>
      <c r="BA600" s="14"/>
      <c r="BB600" s="14"/>
      <c r="BC600" s="14"/>
      <c r="BD600" s="14"/>
      <c r="BE600" s="14"/>
      <c r="BF600" s="14"/>
      <c r="BG600" s="14"/>
      <c r="BH600" s="14"/>
      <c r="BI600" s="14"/>
      <c r="BJ600" s="14"/>
      <c r="BK600" s="14"/>
      <c r="BL600" s="14"/>
      <c r="BM600" s="14"/>
      <c r="BN600" s="14"/>
      <c r="BO600" s="14"/>
      <c r="BP600" s="14"/>
      <c r="BQ600" s="14"/>
      <c r="BR600" s="14"/>
      <c r="BS600" s="14"/>
      <c r="BT600" s="14"/>
      <c r="BU600" s="14"/>
      <c r="BV600" s="14"/>
      <c r="BW600" s="14"/>
      <c r="BX600" s="14"/>
      <c r="BY600" s="14"/>
      <c r="BZ600" s="14"/>
      <c r="CA600" s="14"/>
      <c r="CB600" s="14"/>
      <c r="CC600" s="14"/>
      <c r="CD600" s="14"/>
      <c r="CE600" s="14"/>
      <c r="CF600" s="14"/>
      <c r="CG600" s="14"/>
      <c r="CH600" s="14"/>
      <c r="CI600" s="14"/>
      <c r="CJ600" s="14"/>
      <c r="CK600" s="14"/>
    </row>
    <row r="601" spans="1:89"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c r="AX601" s="14"/>
      <c r="AY601" s="14"/>
      <c r="AZ601" s="14"/>
      <c r="BA601" s="14"/>
      <c r="BB601" s="14"/>
      <c r="BC601" s="14"/>
      <c r="BD601" s="14"/>
      <c r="BE601" s="14"/>
      <c r="BF601" s="14"/>
      <c r="BG601" s="14"/>
      <c r="BH601" s="14"/>
      <c r="BI601" s="14"/>
      <c r="BJ601" s="14"/>
      <c r="BK601" s="14"/>
      <c r="BL601" s="14"/>
      <c r="BM601" s="14"/>
      <c r="BN601" s="14"/>
      <c r="BO601" s="14"/>
      <c r="BP601" s="14"/>
      <c r="BQ601" s="14"/>
      <c r="BR601" s="14"/>
      <c r="BS601" s="14"/>
      <c r="BT601" s="14"/>
      <c r="BU601" s="14"/>
      <c r="BV601" s="14"/>
      <c r="BW601" s="14"/>
      <c r="BX601" s="14"/>
      <c r="BY601" s="14"/>
      <c r="BZ601" s="14"/>
      <c r="CA601" s="14"/>
      <c r="CB601" s="14"/>
      <c r="CC601" s="14"/>
      <c r="CD601" s="14"/>
      <c r="CE601" s="14"/>
      <c r="CF601" s="14"/>
      <c r="CG601" s="14"/>
      <c r="CH601" s="14"/>
      <c r="CI601" s="14"/>
      <c r="CJ601" s="14"/>
      <c r="CK601" s="14"/>
    </row>
    <row r="602" spans="1:89"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c r="AX602" s="14"/>
      <c r="AY602" s="14"/>
      <c r="AZ602" s="14"/>
      <c r="BA602" s="14"/>
      <c r="BB602" s="14"/>
      <c r="BC602" s="14"/>
      <c r="BD602" s="14"/>
      <c r="BE602" s="14"/>
      <c r="BF602" s="14"/>
      <c r="BG602" s="14"/>
      <c r="BH602" s="14"/>
      <c r="BI602" s="14"/>
      <c r="BJ602" s="14"/>
      <c r="BK602" s="14"/>
      <c r="BL602" s="14"/>
      <c r="BM602" s="14"/>
      <c r="BN602" s="14"/>
      <c r="BO602" s="14"/>
      <c r="BP602" s="14"/>
      <c r="BQ602" s="14"/>
      <c r="BR602" s="14"/>
      <c r="BS602" s="14"/>
      <c r="BT602" s="14"/>
      <c r="BU602" s="14"/>
      <c r="BV602" s="14"/>
      <c r="BW602" s="14"/>
      <c r="BX602" s="14"/>
      <c r="BY602" s="14"/>
      <c r="BZ602" s="14"/>
      <c r="CA602" s="14"/>
      <c r="CB602" s="14"/>
      <c r="CC602" s="14"/>
      <c r="CD602" s="14"/>
      <c r="CE602" s="14"/>
      <c r="CF602" s="14"/>
      <c r="CG602" s="14"/>
      <c r="CH602" s="14"/>
      <c r="CI602" s="14"/>
      <c r="CJ602" s="14"/>
      <c r="CK602" s="14"/>
    </row>
    <row r="603" spans="1:89"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c r="AN603" s="14"/>
      <c r="AO603" s="14"/>
      <c r="AP603" s="14"/>
      <c r="AQ603" s="14"/>
      <c r="AR603" s="14"/>
      <c r="AS603" s="14"/>
      <c r="AT603" s="14"/>
      <c r="AU603" s="14"/>
      <c r="AV603" s="14"/>
      <c r="AW603" s="14"/>
      <c r="AX603" s="14"/>
      <c r="AY603" s="14"/>
      <c r="AZ603" s="14"/>
      <c r="BA603" s="14"/>
      <c r="BB603" s="14"/>
      <c r="BC603" s="14"/>
      <c r="BD603" s="14"/>
      <c r="BE603" s="14"/>
      <c r="BF603" s="14"/>
      <c r="BG603" s="14"/>
      <c r="BH603" s="14"/>
      <c r="BI603" s="14"/>
      <c r="BJ603" s="14"/>
      <c r="BK603" s="14"/>
      <c r="BL603" s="14"/>
      <c r="BM603" s="14"/>
      <c r="BN603" s="14"/>
      <c r="BO603" s="14"/>
      <c r="BP603" s="14"/>
      <c r="BQ603" s="14"/>
      <c r="BR603" s="14"/>
      <c r="BS603" s="14"/>
      <c r="BT603" s="14"/>
      <c r="BU603" s="14"/>
      <c r="BV603" s="14"/>
      <c r="BW603" s="14"/>
      <c r="BX603" s="14"/>
      <c r="BY603" s="14"/>
      <c r="BZ603" s="14"/>
      <c r="CA603" s="14"/>
      <c r="CB603" s="14"/>
      <c r="CC603" s="14"/>
      <c r="CD603" s="14"/>
      <c r="CE603" s="14"/>
      <c r="CF603" s="14"/>
      <c r="CG603" s="14"/>
      <c r="CH603" s="14"/>
      <c r="CI603" s="14"/>
      <c r="CJ603" s="14"/>
      <c r="CK603" s="14"/>
    </row>
    <row r="604" spans="1:89"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14"/>
      <c r="AY604" s="14"/>
      <c r="AZ604" s="14"/>
      <c r="BA604" s="14"/>
      <c r="BB604" s="14"/>
      <c r="BC604" s="14"/>
      <c r="BD604" s="14"/>
      <c r="BE604" s="14"/>
      <c r="BF604" s="14"/>
      <c r="BG604" s="14"/>
      <c r="BH604" s="14"/>
      <c r="BI604" s="14"/>
      <c r="BJ604" s="14"/>
      <c r="BK604" s="14"/>
      <c r="BL604" s="14"/>
      <c r="BM604" s="14"/>
      <c r="BN604" s="14"/>
      <c r="BO604" s="14"/>
      <c r="BP604" s="14"/>
      <c r="BQ604" s="14"/>
      <c r="BR604" s="14"/>
      <c r="BS604" s="14"/>
      <c r="BT604" s="14"/>
      <c r="BU604" s="14"/>
      <c r="BV604" s="14"/>
      <c r="BW604" s="14"/>
      <c r="BX604" s="14"/>
      <c r="BY604" s="14"/>
      <c r="BZ604" s="14"/>
      <c r="CA604" s="14"/>
      <c r="CB604" s="14"/>
      <c r="CC604" s="14"/>
      <c r="CD604" s="14"/>
      <c r="CE604" s="14"/>
      <c r="CF604" s="14"/>
      <c r="CG604" s="14"/>
      <c r="CH604" s="14"/>
      <c r="CI604" s="14"/>
      <c r="CJ604" s="14"/>
      <c r="CK604" s="14"/>
    </row>
    <row r="605" spans="1:89"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c r="AX605" s="14"/>
      <c r="AY605" s="14"/>
      <c r="AZ605" s="14"/>
      <c r="BA605" s="14"/>
      <c r="BB605" s="14"/>
      <c r="BC605" s="14"/>
      <c r="BD605" s="14"/>
      <c r="BE605" s="14"/>
      <c r="BF605" s="14"/>
      <c r="BG605" s="14"/>
      <c r="BH605" s="14"/>
      <c r="BI605" s="14"/>
      <c r="BJ605" s="14"/>
      <c r="BK605" s="14"/>
      <c r="BL605" s="14"/>
      <c r="BM605" s="14"/>
      <c r="BN605" s="14"/>
      <c r="BO605" s="14"/>
      <c r="BP605" s="14"/>
      <c r="BQ605" s="14"/>
      <c r="BR605" s="14"/>
      <c r="BS605" s="14"/>
      <c r="BT605" s="14"/>
      <c r="BU605" s="14"/>
      <c r="BV605" s="14"/>
      <c r="BW605" s="14"/>
      <c r="BX605" s="14"/>
      <c r="BY605" s="14"/>
      <c r="BZ605" s="14"/>
      <c r="CA605" s="14"/>
      <c r="CB605" s="14"/>
      <c r="CC605" s="14"/>
      <c r="CD605" s="14"/>
      <c r="CE605" s="14"/>
      <c r="CF605" s="14"/>
      <c r="CG605" s="14"/>
      <c r="CH605" s="14"/>
      <c r="CI605" s="14"/>
      <c r="CJ605" s="14"/>
      <c r="CK605" s="14"/>
    </row>
    <row r="606" spans="1:89"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c r="AN606" s="14"/>
      <c r="AO606" s="14"/>
      <c r="AP606" s="14"/>
      <c r="AQ606" s="14"/>
      <c r="AR606" s="14"/>
      <c r="AS606" s="14"/>
      <c r="AT606" s="14"/>
      <c r="AU606" s="14"/>
      <c r="AV606" s="14"/>
      <c r="AW606" s="14"/>
      <c r="AX606" s="14"/>
      <c r="AY606" s="14"/>
      <c r="AZ606" s="14"/>
      <c r="BA606" s="14"/>
      <c r="BB606" s="14"/>
      <c r="BC606" s="14"/>
      <c r="BD606" s="14"/>
      <c r="BE606" s="14"/>
      <c r="BF606" s="14"/>
      <c r="BG606" s="14"/>
      <c r="BH606" s="14"/>
      <c r="BI606" s="14"/>
      <c r="BJ606" s="14"/>
      <c r="BK606" s="14"/>
      <c r="BL606" s="14"/>
      <c r="BM606" s="14"/>
      <c r="BN606" s="14"/>
      <c r="BO606" s="14"/>
      <c r="BP606" s="14"/>
      <c r="BQ606" s="14"/>
      <c r="BR606" s="14"/>
      <c r="BS606" s="14"/>
      <c r="BT606" s="14"/>
      <c r="BU606" s="14"/>
      <c r="BV606" s="14"/>
      <c r="BW606" s="14"/>
      <c r="BX606" s="14"/>
      <c r="BY606" s="14"/>
      <c r="BZ606" s="14"/>
      <c r="CA606" s="14"/>
      <c r="CB606" s="14"/>
      <c r="CC606" s="14"/>
      <c r="CD606" s="14"/>
      <c r="CE606" s="14"/>
      <c r="CF606" s="14"/>
      <c r="CG606" s="14"/>
      <c r="CH606" s="14"/>
      <c r="CI606" s="14"/>
      <c r="CJ606" s="14"/>
      <c r="CK606" s="14"/>
    </row>
    <row r="607" spans="1:89"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c r="AN607" s="14"/>
      <c r="AO607" s="14"/>
      <c r="AP607" s="14"/>
      <c r="AQ607" s="14"/>
      <c r="AR607" s="14"/>
      <c r="AS607" s="14"/>
      <c r="AT607" s="14"/>
      <c r="AU607" s="14"/>
      <c r="AV607" s="14"/>
      <c r="AW607" s="14"/>
      <c r="AX607" s="14"/>
      <c r="AY607" s="14"/>
      <c r="AZ607" s="14"/>
      <c r="BA607" s="14"/>
      <c r="BB607" s="14"/>
      <c r="BC607" s="14"/>
      <c r="BD607" s="14"/>
      <c r="BE607" s="14"/>
      <c r="BF607" s="14"/>
      <c r="BG607" s="14"/>
      <c r="BH607" s="14"/>
      <c r="BI607" s="14"/>
      <c r="BJ607" s="14"/>
      <c r="BK607" s="14"/>
      <c r="BL607" s="14"/>
      <c r="BM607" s="14"/>
      <c r="BN607" s="14"/>
      <c r="BO607" s="14"/>
      <c r="BP607" s="14"/>
      <c r="BQ607" s="14"/>
      <c r="BR607" s="14"/>
      <c r="BS607" s="14"/>
      <c r="BT607" s="14"/>
      <c r="BU607" s="14"/>
      <c r="BV607" s="14"/>
      <c r="BW607" s="14"/>
      <c r="BX607" s="14"/>
      <c r="BY607" s="14"/>
      <c r="BZ607" s="14"/>
      <c r="CA607" s="14"/>
      <c r="CB607" s="14"/>
      <c r="CC607" s="14"/>
      <c r="CD607" s="14"/>
      <c r="CE607" s="14"/>
      <c r="CF607" s="14"/>
      <c r="CG607" s="14"/>
      <c r="CH607" s="14"/>
      <c r="CI607" s="14"/>
      <c r="CJ607" s="14"/>
      <c r="CK607" s="14"/>
    </row>
    <row r="608" spans="1:89"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c r="AN608" s="14"/>
      <c r="AO608" s="14"/>
      <c r="AP608" s="14"/>
      <c r="AQ608" s="14"/>
      <c r="AR608" s="14"/>
      <c r="AS608" s="14"/>
      <c r="AT608" s="14"/>
      <c r="AU608" s="14"/>
      <c r="AV608" s="14"/>
      <c r="AW608" s="14"/>
      <c r="AX608" s="14"/>
      <c r="AY608" s="14"/>
      <c r="AZ608" s="14"/>
      <c r="BA608" s="14"/>
      <c r="BB608" s="14"/>
      <c r="BC608" s="14"/>
      <c r="BD608" s="14"/>
      <c r="BE608" s="14"/>
      <c r="BF608" s="14"/>
      <c r="BG608" s="14"/>
      <c r="BH608" s="14"/>
      <c r="BI608" s="14"/>
      <c r="BJ608" s="14"/>
      <c r="BK608" s="14"/>
      <c r="BL608" s="14"/>
      <c r="BM608" s="14"/>
      <c r="BN608" s="14"/>
      <c r="BO608" s="14"/>
      <c r="BP608" s="14"/>
      <c r="BQ608" s="14"/>
      <c r="BR608" s="14"/>
      <c r="BS608" s="14"/>
      <c r="BT608" s="14"/>
      <c r="BU608" s="14"/>
      <c r="BV608" s="14"/>
      <c r="BW608" s="14"/>
      <c r="BX608" s="14"/>
      <c r="BY608" s="14"/>
      <c r="BZ608" s="14"/>
      <c r="CA608" s="14"/>
      <c r="CB608" s="14"/>
      <c r="CC608" s="14"/>
      <c r="CD608" s="14"/>
      <c r="CE608" s="14"/>
      <c r="CF608" s="14"/>
      <c r="CG608" s="14"/>
      <c r="CH608" s="14"/>
      <c r="CI608" s="14"/>
      <c r="CJ608" s="14"/>
      <c r="CK608" s="14"/>
    </row>
    <row r="609" spans="1:89"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c r="AN609" s="14"/>
      <c r="AO609" s="14"/>
      <c r="AP609" s="14"/>
      <c r="AQ609" s="14"/>
      <c r="AR609" s="14"/>
      <c r="AS609" s="14"/>
      <c r="AT609" s="14"/>
      <c r="AU609" s="14"/>
      <c r="AV609" s="14"/>
      <c r="AW609" s="14"/>
      <c r="AX609" s="14"/>
      <c r="AY609" s="14"/>
      <c r="AZ609" s="14"/>
      <c r="BA609" s="14"/>
      <c r="BB609" s="14"/>
      <c r="BC609" s="14"/>
      <c r="BD609" s="14"/>
      <c r="BE609" s="14"/>
      <c r="BF609" s="14"/>
      <c r="BG609" s="14"/>
      <c r="BH609" s="14"/>
      <c r="BI609" s="14"/>
      <c r="BJ609" s="14"/>
      <c r="BK609" s="14"/>
      <c r="BL609" s="14"/>
      <c r="BM609" s="14"/>
      <c r="BN609" s="14"/>
      <c r="BO609" s="14"/>
      <c r="BP609" s="14"/>
      <c r="BQ609" s="14"/>
      <c r="BR609" s="14"/>
      <c r="BS609" s="14"/>
      <c r="BT609" s="14"/>
      <c r="BU609" s="14"/>
      <c r="BV609" s="14"/>
      <c r="BW609" s="14"/>
      <c r="BX609" s="14"/>
      <c r="BY609" s="14"/>
      <c r="BZ609" s="14"/>
      <c r="CA609" s="14"/>
      <c r="CB609" s="14"/>
      <c r="CC609" s="14"/>
      <c r="CD609" s="14"/>
      <c r="CE609" s="14"/>
      <c r="CF609" s="14"/>
      <c r="CG609" s="14"/>
      <c r="CH609" s="14"/>
      <c r="CI609" s="14"/>
      <c r="CJ609" s="14"/>
      <c r="CK609" s="14"/>
    </row>
    <row r="610" spans="1:89"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c r="AN610" s="14"/>
      <c r="AO610" s="14"/>
      <c r="AP610" s="14"/>
      <c r="AQ610" s="14"/>
      <c r="AR610" s="14"/>
      <c r="AS610" s="14"/>
      <c r="AT610" s="14"/>
      <c r="AU610" s="14"/>
      <c r="AV610" s="14"/>
      <c r="AW610" s="14"/>
      <c r="AX610" s="14"/>
      <c r="AY610" s="14"/>
      <c r="AZ610" s="14"/>
      <c r="BA610" s="14"/>
      <c r="BB610" s="14"/>
      <c r="BC610" s="14"/>
      <c r="BD610" s="14"/>
      <c r="BE610" s="14"/>
      <c r="BF610" s="14"/>
      <c r="BG610" s="14"/>
      <c r="BH610" s="14"/>
      <c r="BI610" s="14"/>
      <c r="BJ610" s="14"/>
      <c r="BK610" s="14"/>
      <c r="BL610" s="14"/>
      <c r="BM610" s="14"/>
      <c r="BN610" s="14"/>
      <c r="BO610" s="14"/>
      <c r="BP610" s="14"/>
      <c r="BQ610" s="14"/>
      <c r="BR610" s="14"/>
      <c r="BS610" s="14"/>
      <c r="BT610" s="14"/>
      <c r="BU610" s="14"/>
      <c r="BV610" s="14"/>
      <c r="BW610" s="14"/>
      <c r="BX610" s="14"/>
      <c r="BY610" s="14"/>
      <c r="BZ610" s="14"/>
      <c r="CA610" s="14"/>
      <c r="CB610" s="14"/>
      <c r="CC610" s="14"/>
      <c r="CD610" s="14"/>
      <c r="CE610" s="14"/>
      <c r="CF610" s="14"/>
      <c r="CG610" s="14"/>
      <c r="CH610" s="14"/>
      <c r="CI610" s="14"/>
      <c r="CJ610" s="14"/>
      <c r="CK610" s="14"/>
    </row>
    <row r="611" spans="1:89"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c r="AN611" s="14"/>
      <c r="AO611" s="14"/>
      <c r="AP611" s="14"/>
      <c r="AQ611" s="14"/>
      <c r="AR611" s="14"/>
      <c r="AS611" s="14"/>
      <c r="AT611" s="14"/>
      <c r="AU611" s="14"/>
      <c r="AV611" s="14"/>
      <c r="AW611" s="14"/>
      <c r="AX611" s="14"/>
      <c r="AY611" s="14"/>
      <c r="AZ611" s="14"/>
      <c r="BA611" s="14"/>
      <c r="BB611" s="14"/>
      <c r="BC611" s="14"/>
      <c r="BD611" s="14"/>
      <c r="BE611" s="14"/>
      <c r="BF611" s="14"/>
      <c r="BG611" s="14"/>
      <c r="BH611" s="14"/>
      <c r="BI611" s="14"/>
      <c r="BJ611" s="14"/>
      <c r="BK611" s="14"/>
      <c r="BL611" s="14"/>
      <c r="BM611" s="14"/>
      <c r="BN611" s="14"/>
      <c r="BO611" s="14"/>
      <c r="BP611" s="14"/>
      <c r="BQ611" s="14"/>
      <c r="BR611" s="14"/>
      <c r="BS611" s="14"/>
      <c r="BT611" s="14"/>
      <c r="BU611" s="14"/>
      <c r="BV611" s="14"/>
      <c r="BW611" s="14"/>
      <c r="BX611" s="14"/>
      <c r="BY611" s="14"/>
      <c r="BZ611" s="14"/>
      <c r="CA611" s="14"/>
      <c r="CB611" s="14"/>
      <c r="CC611" s="14"/>
      <c r="CD611" s="14"/>
      <c r="CE611" s="14"/>
      <c r="CF611" s="14"/>
      <c r="CG611" s="14"/>
      <c r="CH611" s="14"/>
      <c r="CI611" s="14"/>
      <c r="CJ611" s="14"/>
      <c r="CK611" s="14"/>
    </row>
    <row r="612" spans="1:89"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c r="AX612" s="14"/>
      <c r="AY612" s="14"/>
      <c r="AZ612" s="14"/>
      <c r="BA612" s="14"/>
      <c r="BB612" s="14"/>
      <c r="BC612" s="14"/>
      <c r="BD612" s="14"/>
      <c r="BE612" s="14"/>
      <c r="BF612" s="14"/>
      <c r="BG612" s="14"/>
      <c r="BH612" s="14"/>
      <c r="BI612" s="14"/>
      <c r="BJ612" s="14"/>
      <c r="BK612" s="14"/>
      <c r="BL612" s="14"/>
      <c r="BM612" s="14"/>
      <c r="BN612" s="14"/>
      <c r="BO612" s="14"/>
      <c r="BP612" s="14"/>
      <c r="BQ612" s="14"/>
      <c r="BR612" s="14"/>
      <c r="BS612" s="14"/>
      <c r="BT612" s="14"/>
      <c r="BU612" s="14"/>
      <c r="BV612" s="14"/>
      <c r="BW612" s="14"/>
      <c r="BX612" s="14"/>
      <c r="BY612" s="14"/>
      <c r="BZ612" s="14"/>
      <c r="CA612" s="14"/>
      <c r="CB612" s="14"/>
      <c r="CC612" s="14"/>
      <c r="CD612" s="14"/>
      <c r="CE612" s="14"/>
      <c r="CF612" s="14"/>
      <c r="CG612" s="14"/>
      <c r="CH612" s="14"/>
      <c r="CI612" s="14"/>
      <c r="CJ612" s="14"/>
      <c r="CK612" s="14"/>
    </row>
    <row r="613" spans="1:89"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c r="AN613" s="14"/>
      <c r="AO613" s="14"/>
      <c r="AP613" s="14"/>
      <c r="AQ613" s="14"/>
      <c r="AR613" s="14"/>
      <c r="AS613" s="14"/>
      <c r="AT613" s="14"/>
      <c r="AU613" s="14"/>
      <c r="AV613" s="14"/>
      <c r="AW613" s="14"/>
      <c r="AX613" s="14"/>
      <c r="AY613" s="14"/>
      <c r="AZ613" s="14"/>
      <c r="BA613" s="14"/>
      <c r="BB613" s="14"/>
      <c r="BC613" s="14"/>
      <c r="BD613" s="14"/>
      <c r="BE613" s="14"/>
      <c r="BF613" s="14"/>
      <c r="BG613" s="14"/>
      <c r="BH613" s="14"/>
      <c r="BI613" s="14"/>
      <c r="BJ613" s="14"/>
      <c r="BK613" s="14"/>
      <c r="BL613" s="14"/>
      <c r="BM613" s="14"/>
      <c r="BN613" s="14"/>
      <c r="BO613" s="14"/>
      <c r="BP613" s="14"/>
      <c r="BQ613" s="14"/>
      <c r="BR613" s="14"/>
      <c r="BS613" s="14"/>
      <c r="BT613" s="14"/>
      <c r="BU613" s="14"/>
      <c r="BV613" s="14"/>
      <c r="BW613" s="14"/>
      <c r="BX613" s="14"/>
      <c r="BY613" s="14"/>
      <c r="BZ613" s="14"/>
      <c r="CA613" s="14"/>
      <c r="CB613" s="14"/>
      <c r="CC613" s="14"/>
      <c r="CD613" s="14"/>
      <c r="CE613" s="14"/>
      <c r="CF613" s="14"/>
      <c r="CG613" s="14"/>
      <c r="CH613" s="14"/>
      <c r="CI613" s="14"/>
      <c r="CJ613" s="14"/>
      <c r="CK613" s="14"/>
    </row>
    <row r="614" spans="1:89"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c r="AN614" s="14"/>
      <c r="AO614" s="14"/>
      <c r="AP614" s="14"/>
      <c r="AQ614" s="14"/>
      <c r="AR614" s="14"/>
      <c r="AS614" s="14"/>
      <c r="AT614" s="14"/>
      <c r="AU614" s="14"/>
      <c r="AV614" s="14"/>
      <c r="AW614" s="14"/>
      <c r="AX614" s="14"/>
      <c r="AY614" s="14"/>
      <c r="AZ614" s="14"/>
      <c r="BA614" s="14"/>
      <c r="BB614" s="14"/>
      <c r="BC614" s="14"/>
      <c r="BD614" s="14"/>
      <c r="BE614" s="14"/>
      <c r="BF614" s="14"/>
      <c r="BG614" s="14"/>
      <c r="BH614" s="14"/>
      <c r="BI614" s="14"/>
      <c r="BJ614" s="14"/>
      <c r="BK614" s="14"/>
      <c r="BL614" s="14"/>
      <c r="BM614" s="14"/>
      <c r="BN614" s="14"/>
      <c r="BO614" s="14"/>
      <c r="BP614" s="14"/>
      <c r="BQ614" s="14"/>
      <c r="BR614" s="14"/>
      <c r="BS614" s="14"/>
      <c r="BT614" s="14"/>
      <c r="BU614" s="14"/>
      <c r="BV614" s="14"/>
      <c r="BW614" s="14"/>
      <c r="BX614" s="14"/>
      <c r="BY614" s="14"/>
      <c r="BZ614" s="14"/>
      <c r="CA614" s="14"/>
      <c r="CB614" s="14"/>
      <c r="CC614" s="14"/>
      <c r="CD614" s="14"/>
      <c r="CE614" s="14"/>
      <c r="CF614" s="14"/>
      <c r="CG614" s="14"/>
      <c r="CH614" s="14"/>
      <c r="CI614" s="14"/>
      <c r="CJ614" s="14"/>
      <c r="CK614" s="14"/>
    </row>
    <row r="615" spans="1:89"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c r="AN615" s="14"/>
      <c r="AO615" s="14"/>
      <c r="AP615" s="14"/>
      <c r="AQ615" s="14"/>
      <c r="AR615" s="14"/>
      <c r="AS615" s="14"/>
      <c r="AT615" s="14"/>
      <c r="AU615" s="14"/>
      <c r="AV615" s="14"/>
      <c r="AW615" s="14"/>
      <c r="AX615" s="14"/>
      <c r="AY615" s="14"/>
      <c r="AZ615" s="14"/>
      <c r="BA615" s="14"/>
      <c r="BB615" s="14"/>
      <c r="BC615" s="14"/>
      <c r="BD615" s="14"/>
      <c r="BE615" s="14"/>
      <c r="BF615" s="14"/>
      <c r="BG615" s="14"/>
      <c r="BH615" s="14"/>
      <c r="BI615" s="14"/>
      <c r="BJ615" s="14"/>
      <c r="BK615" s="14"/>
      <c r="BL615" s="14"/>
      <c r="BM615" s="14"/>
      <c r="BN615" s="14"/>
      <c r="BO615" s="14"/>
      <c r="BP615" s="14"/>
      <c r="BQ615" s="14"/>
      <c r="BR615" s="14"/>
      <c r="BS615" s="14"/>
      <c r="BT615" s="14"/>
      <c r="BU615" s="14"/>
      <c r="BV615" s="14"/>
      <c r="BW615" s="14"/>
      <c r="BX615" s="14"/>
      <c r="BY615" s="14"/>
      <c r="BZ615" s="14"/>
      <c r="CA615" s="14"/>
      <c r="CB615" s="14"/>
      <c r="CC615" s="14"/>
      <c r="CD615" s="14"/>
      <c r="CE615" s="14"/>
      <c r="CF615" s="14"/>
      <c r="CG615" s="14"/>
      <c r="CH615" s="14"/>
      <c r="CI615" s="14"/>
      <c r="CJ615" s="14"/>
      <c r="CK615" s="14"/>
    </row>
    <row r="616" spans="1:89"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c r="AN616" s="14"/>
      <c r="AO616" s="14"/>
      <c r="AP616" s="14"/>
      <c r="AQ616" s="14"/>
      <c r="AR616" s="14"/>
      <c r="AS616" s="14"/>
      <c r="AT616" s="14"/>
      <c r="AU616" s="14"/>
      <c r="AV616" s="14"/>
      <c r="AW616" s="14"/>
      <c r="AX616" s="14"/>
      <c r="AY616" s="14"/>
      <c r="AZ616" s="14"/>
      <c r="BA616" s="14"/>
      <c r="BB616" s="14"/>
      <c r="BC616" s="14"/>
      <c r="BD616" s="14"/>
      <c r="BE616" s="14"/>
      <c r="BF616" s="14"/>
      <c r="BG616" s="14"/>
      <c r="BH616" s="14"/>
      <c r="BI616" s="14"/>
      <c r="BJ616" s="14"/>
      <c r="BK616" s="14"/>
      <c r="BL616" s="14"/>
      <c r="BM616" s="14"/>
      <c r="BN616" s="14"/>
      <c r="BO616" s="14"/>
      <c r="BP616" s="14"/>
      <c r="BQ616" s="14"/>
      <c r="BR616" s="14"/>
      <c r="BS616" s="14"/>
      <c r="BT616" s="14"/>
      <c r="BU616" s="14"/>
      <c r="BV616" s="14"/>
      <c r="BW616" s="14"/>
      <c r="BX616" s="14"/>
      <c r="BY616" s="14"/>
      <c r="BZ616" s="14"/>
      <c r="CA616" s="14"/>
      <c r="CB616" s="14"/>
      <c r="CC616" s="14"/>
      <c r="CD616" s="14"/>
      <c r="CE616" s="14"/>
      <c r="CF616" s="14"/>
      <c r="CG616" s="14"/>
      <c r="CH616" s="14"/>
      <c r="CI616" s="14"/>
      <c r="CJ616" s="14"/>
      <c r="CK616" s="14"/>
    </row>
    <row r="617" spans="1:89"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c r="AN617" s="14"/>
      <c r="AO617" s="14"/>
      <c r="AP617" s="14"/>
      <c r="AQ617" s="14"/>
      <c r="AR617" s="14"/>
      <c r="AS617" s="14"/>
      <c r="AT617" s="14"/>
      <c r="AU617" s="14"/>
      <c r="AV617" s="14"/>
      <c r="AW617" s="14"/>
      <c r="AX617" s="14"/>
      <c r="AY617" s="14"/>
      <c r="AZ617" s="14"/>
      <c r="BA617" s="14"/>
      <c r="BB617" s="14"/>
      <c r="BC617" s="14"/>
      <c r="BD617" s="14"/>
      <c r="BE617" s="14"/>
      <c r="BF617" s="14"/>
      <c r="BG617" s="14"/>
      <c r="BH617" s="14"/>
      <c r="BI617" s="14"/>
      <c r="BJ617" s="14"/>
      <c r="BK617" s="14"/>
      <c r="BL617" s="14"/>
      <c r="BM617" s="14"/>
      <c r="BN617" s="14"/>
      <c r="BO617" s="14"/>
      <c r="BP617" s="14"/>
      <c r="BQ617" s="14"/>
      <c r="BR617" s="14"/>
      <c r="BS617" s="14"/>
      <c r="BT617" s="14"/>
      <c r="BU617" s="14"/>
      <c r="BV617" s="14"/>
      <c r="BW617" s="14"/>
      <c r="BX617" s="14"/>
      <c r="BY617" s="14"/>
      <c r="BZ617" s="14"/>
      <c r="CA617" s="14"/>
      <c r="CB617" s="14"/>
      <c r="CC617" s="14"/>
      <c r="CD617" s="14"/>
      <c r="CE617" s="14"/>
      <c r="CF617" s="14"/>
      <c r="CG617" s="14"/>
      <c r="CH617" s="14"/>
      <c r="CI617" s="14"/>
      <c r="CJ617" s="14"/>
      <c r="CK617" s="14"/>
    </row>
    <row r="618" spans="1:89"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c r="AN618" s="14"/>
      <c r="AO618" s="14"/>
      <c r="AP618" s="14"/>
      <c r="AQ618" s="14"/>
      <c r="AR618" s="14"/>
      <c r="AS618" s="14"/>
      <c r="AT618" s="14"/>
      <c r="AU618" s="14"/>
      <c r="AV618" s="14"/>
      <c r="AW618" s="14"/>
      <c r="AX618" s="14"/>
      <c r="AY618" s="14"/>
      <c r="AZ618" s="14"/>
      <c r="BA618" s="14"/>
      <c r="BB618" s="14"/>
      <c r="BC618" s="14"/>
      <c r="BD618" s="14"/>
      <c r="BE618" s="14"/>
      <c r="BF618" s="14"/>
      <c r="BG618" s="14"/>
      <c r="BH618" s="14"/>
      <c r="BI618" s="14"/>
      <c r="BJ618" s="14"/>
      <c r="BK618" s="14"/>
      <c r="BL618" s="14"/>
      <c r="BM618" s="14"/>
      <c r="BN618" s="14"/>
      <c r="BO618" s="14"/>
      <c r="BP618" s="14"/>
      <c r="BQ618" s="14"/>
      <c r="BR618" s="14"/>
      <c r="BS618" s="14"/>
      <c r="BT618" s="14"/>
      <c r="BU618" s="14"/>
      <c r="BV618" s="14"/>
      <c r="BW618" s="14"/>
      <c r="BX618" s="14"/>
      <c r="BY618" s="14"/>
      <c r="BZ618" s="14"/>
      <c r="CA618" s="14"/>
      <c r="CB618" s="14"/>
      <c r="CC618" s="14"/>
      <c r="CD618" s="14"/>
      <c r="CE618" s="14"/>
      <c r="CF618" s="14"/>
      <c r="CG618" s="14"/>
      <c r="CH618" s="14"/>
      <c r="CI618" s="14"/>
      <c r="CJ618" s="14"/>
      <c r="CK618" s="14"/>
    </row>
    <row r="619" spans="1:89"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c r="AN619" s="14"/>
      <c r="AO619" s="14"/>
      <c r="AP619" s="14"/>
      <c r="AQ619" s="14"/>
      <c r="AR619" s="14"/>
      <c r="AS619" s="14"/>
      <c r="AT619" s="14"/>
      <c r="AU619" s="14"/>
      <c r="AV619" s="14"/>
      <c r="AW619" s="14"/>
      <c r="AX619" s="14"/>
      <c r="AY619" s="14"/>
      <c r="AZ619" s="14"/>
      <c r="BA619" s="14"/>
      <c r="BB619" s="14"/>
      <c r="BC619" s="14"/>
      <c r="BD619" s="14"/>
      <c r="BE619" s="14"/>
      <c r="BF619" s="14"/>
      <c r="BG619" s="14"/>
      <c r="BH619" s="14"/>
      <c r="BI619" s="14"/>
      <c r="BJ619" s="14"/>
      <c r="BK619" s="14"/>
      <c r="BL619" s="14"/>
      <c r="BM619" s="14"/>
      <c r="BN619" s="14"/>
      <c r="BO619" s="14"/>
      <c r="BP619" s="14"/>
      <c r="BQ619" s="14"/>
      <c r="BR619" s="14"/>
      <c r="BS619" s="14"/>
      <c r="BT619" s="14"/>
      <c r="BU619" s="14"/>
      <c r="BV619" s="14"/>
      <c r="BW619" s="14"/>
      <c r="BX619" s="14"/>
      <c r="BY619" s="14"/>
      <c r="BZ619" s="14"/>
      <c r="CA619" s="14"/>
      <c r="CB619" s="14"/>
      <c r="CC619" s="14"/>
      <c r="CD619" s="14"/>
      <c r="CE619" s="14"/>
      <c r="CF619" s="14"/>
      <c r="CG619" s="14"/>
      <c r="CH619" s="14"/>
      <c r="CI619" s="14"/>
      <c r="CJ619" s="14"/>
      <c r="CK619" s="14"/>
    </row>
    <row r="620" spans="1:89"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c r="AN620" s="14"/>
      <c r="AO620" s="14"/>
      <c r="AP620" s="14"/>
      <c r="AQ620" s="14"/>
      <c r="AR620" s="14"/>
      <c r="AS620" s="14"/>
      <c r="AT620" s="14"/>
      <c r="AU620" s="14"/>
      <c r="AV620" s="14"/>
      <c r="AW620" s="14"/>
      <c r="AX620" s="14"/>
      <c r="AY620" s="14"/>
      <c r="AZ620" s="14"/>
      <c r="BA620" s="14"/>
      <c r="BB620" s="14"/>
      <c r="BC620" s="14"/>
      <c r="BD620" s="14"/>
      <c r="BE620" s="14"/>
      <c r="BF620" s="14"/>
      <c r="BG620" s="14"/>
      <c r="BH620" s="14"/>
      <c r="BI620" s="14"/>
      <c r="BJ620" s="14"/>
      <c r="BK620" s="14"/>
      <c r="BL620" s="14"/>
      <c r="BM620" s="14"/>
      <c r="BN620" s="14"/>
      <c r="BO620" s="14"/>
      <c r="BP620" s="14"/>
      <c r="BQ620" s="14"/>
      <c r="BR620" s="14"/>
      <c r="BS620" s="14"/>
      <c r="BT620" s="14"/>
      <c r="BU620" s="14"/>
      <c r="BV620" s="14"/>
      <c r="BW620" s="14"/>
      <c r="BX620" s="14"/>
      <c r="BY620" s="14"/>
      <c r="BZ620" s="14"/>
      <c r="CA620" s="14"/>
      <c r="CB620" s="14"/>
      <c r="CC620" s="14"/>
      <c r="CD620" s="14"/>
      <c r="CE620" s="14"/>
      <c r="CF620" s="14"/>
      <c r="CG620" s="14"/>
      <c r="CH620" s="14"/>
      <c r="CI620" s="14"/>
      <c r="CJ620" s="14"/>
      <c r="CK620" s="14"/>
    </row>
    <row r="621" spans="1:89"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c r="AN621" s="14"/>
      <c r="AO621" s="14"/>
      <c r="AP621" s="14"/>
      <c r="AQ621" s="14"/>
      <c r="AR621" s="14"/>
      <c r="AS621" s="14"/>
      <c r="AT621" s="14"/>
      <c r="AU621" s="14"/>
      <c r="AV621" s="14"/>
      <c r="AW621" s="14"/>
      <c r="AX621" s="14"/>
      <c r="AY621" s="14"/>
      <c r="AZ621" s="14"/>
      <c r="BA621" s="14"/>
      <c r="BB621" s="14"/>
      <c r="BC621" s="14"/>
      <c r="BD621" s="14"/>
      <c r="BE621" s="14"/>
      <c r="BF621" s="14"/>
      <c r="BG621" s="14"/>
      <c r="BH621" s="14"/>
      <c r="BI621" s="14"/>
      <c r="BJ621" s="14"/>
      <c r="BK621" s="14"/>
      <c r="BL621" s="14"/>
      <c r="BM621" s="14"/>
      <c r="BN621" s="14"/>
      <c r="BO621" s="14"/>
      <c r="BP621" s="14"/>
      <c r="BQ621" s="14"/>
      <c r="BR621" s="14"/>
      <c r="BS621" s="14"/>
      <c r="BT621" s="14"/>
      <c r="BU621" s="14"/>
      <c r="BV621" s="14"/>
      <c r="BW621" s="14"/>
      <c r="BX621" s="14"/>
      <c r="BY621" s="14"/>
      <c r="BZ621" s="14"/>
      <c r="CA621" s="14"/>
      <c r="CB621" s="14"/>
      <c r="CC621" s="14"/>
      <c r="CD621" s="14"/>
      <c r="CE621" s="14"/>
      <c r="CF621" s="14"/>
      <c r="CG621" s="14"/>
      <c r="CH621" s="14"/>
      <c r="CI621" s="14"/>
      <c r="CJ621" s="14"/>
      <c r="CK621" s="14"/>
    </row>
    <row r="622" spans="1:89"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c r="AX622" s="14"/>
      <c r="AY622" s="14"/>
      <c r="AZ622" s="14"/>
      <c r="BA622" s="14"/>
      <c r="BB622" s="14"/>
      <c r="BC622" s="14"/>
      <c r="BD622" s="14"/>
      <c r="BE622" s="14"/>
      <c r="BF622" s="14"/>
      <c r="BG622" s="14"/>
      <c r="BH622" s="14"/>
      <c r="BI622" s="14"/>
      <c r="BJ622" s="14"/>
      <c r="BK622" s="14"/>
      <c r="BL622" s="14"/>
      <c r="BM622" s="14"/>
      <c r="BN622" s="14"/>
      <c r="BO622" s="14"/>
      <c r="BP622" s="14"/>
      <c r="BQ622" s="14"/>
      <c r="BR622" s="14"/>
      <c r="BS622" s="14"/>
      <c r="BT622" s="14"/>
      <c r="BU622" s="14"/>
      <c r="BV622" s="14"/>
      <c r="BW622" s="14"/>
      <c r="BX622" s="14"/>
      <c r="BY622" s="14"/>
      <c r="BZ622" s="14"/>
      <c r="CA622" s="14"/>
      <c r="CB622" s="14"/>
      <c r="CC622" s="14"/>
      <c r="CD622" s="14"/>
      <c r="CE622" s="14"/>
      <c r="CF622" s="14"/>
      <c r="CG622" s="14"/>
      <c r="CH622" s="14"/>
      <c r="CI622" s="14"/>
      <c r="CJ622" s="14"/>
      <c r="CK622" s="14"/>
    </row>
    <row r="623" spans="1:89"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14"/>
      <c r="AY623" s="14"/>
      <c r="AZ623" s="14"/>
      <c r="BA623" s="14"/>
      <c r="BB623" s="14"/>
      <c r="BC623" s="14"/>
      <c r="BD623" s="14"/>
      <c r="BE623" s="14"/>
      <c r="BF623" s="14"/>
      <c r="BG623" s="14"/>
      <c r="BH623" s="14"/>
      <c r="BI623" s="14"/>
      <c r="BJ623" s="14"/>
      <c r="BK623" s="14"/>
      <c r="BL623" s="14"/>
      <c r="BM623" s="14"/>
      <c r="BN623" s="14"/>
      <c r="BO623" s="14"/>
      <c r="BP623" s="14"/>
      <c r="BQ623" s="14"/>
      <c r="BR623" s="14"/>
      <c r="BS623" s="14"/>
      <c r="BT623" s="14"/>
      <c r="BU623" s="14"/>
      <c r="BV623" s="14"/>
      <c r="BW623" s="14"/>
      <c r="BX623" s="14"/>
      <c r="BY623" s="14"/>
      <c r="BZ623" s="14"/>
      <c r="CA623" s="14"/>
      <c r="CB623" s="14"/>
      <c r="CC623" s="14"/>
      <c r="CD623" s="14"/>
      <c r="CE623" s="14"/>
      <c r="CF623" s="14"/>
      <c r="CG623" s="14"/>
      <c r="CH623" s="14"/>
      <c r="CI623" s="14"/>
      <c r="CJ623" s="14"/>
      <c r="CK623" s="14"/>
    </row>
    <row r="624" spans="1:89"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c r="AX624" s="14"/>
      <c r="AY624" s="14"/>
      <c r="AZ624" s="14"/>
      <c r="BA624" s="14"/>
      <c r="BB624" s="14"/>
      <c r="BC624" s="14"/>
      <c r="BD624" s="14"/>
      <c r="BE624" s="14"/>
      <c r="BF624" s="14"/>
      <c r="BG624" s="14"/>
      <c r="BH624" s="14"/>
      <c r="BI624" s="14"/>
      <c r="BJ624" s="14"/>
      <c r="BK624" s="14"/>
      <c r="BL624" s="14"/>
      <c r="BM624" s="14"/>
      <c r="BN624" s="14"/>
      <c r="BO624" s="14"/>
      <c r="BP624" s="14"/>
      <c r="BQ624" s="14"/>
      <c r="BR624" s="14"/>
      <c r="BS624" s="14"/>
      <c r="BT624" s="14"/>
      <c r="BU624" s="14"/>
      <c r="BV624" s="14"/>
      <c r="BW624" s="14"/>
      <c r="BX624" s="14"/>
      <c r="BY624" s="14"/>
      <c r="BZ624" s="14"/>
      <c r="CA624" s="14"/>
      <c r="CB624" s="14"/>
      <c r="CC624" s="14"/>
      <c r="CD624" s="14"/>
      <c r="CE624" s="14"/>
      <c r="CF624" s="14"/>
      <c r="CG624" s="14"/>
      <c r="CH624" s="14"/>
      <c r="CI624" s="14"/>
      <c r="CJ624" s="14"/>
      <c r="CK624" s="14"/>
    </row>
    <row r="625" spans="1:89"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c r="AX625" s="14"/>
      <c r="AY625" s="14"/>
      <c r="AZ625" s="14"/>
      <c r="BA625" s="14"/>
      <c r="BB625" s="14"/>
      <c r="BC625" s="14"/>
      <c r="BD625" s="14"/>
      <c r="BE625" s="14"/>
      <c r="BF625" s="14"/>
      <c r="BG625" s="14"/>
      <c r="BH625" s="14"/>
      <c r="BI625" s="14"/>
      <c r="BJ625" s="14"/>
      <c r="BK625" s="14"/>
      <c r="BL625" s="14"/>
      <c r="BM625" s="14"/>
      <c r="BN625" s="14"/>
      <c r="BO625" s="14"/>
      <c r="BP625" s="14"/>
      <c r="BQ625" s="14"/>
      <c r="BR625" s="14"/>
      <c r="BS625" s="14"/>
      <c r="BT625" s="14"/>
      <c r="BU625" s="14"/>
      <c r="BV625" s="14"/>
      <c r="BW625" s="14"/>
      <c r="BX625" s="14"/>
      <c r="BY625" s="14"/>
      <c r="BZ625" s="14"/>
      <c r="CA625" s="14"/>
      <c r="CB625" s="14"/>
      <c r="CC625" s="14"/>
      <c r="CD625" s="14"/>
      <c r="CE625" s="14"/>
      <c r="CF625" s="14"/>
      <c r="CG625" s="14"/>
      <c r="CH625" s="14"/>
      <c r="CI625" s="14"/>
      <c r="CJ625" s="14"/>
      <c r="CK625" s="14"/>
    </row>
    <row r="626" spans="1:89"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c r="AX626" s="14"/>
      <c r="AY626" s="14"/>
      <c r="AZ626" s="14"/>
      <c r="BA626" s="14"/>
      <c r="BB626" s="14"/>
      <c r="BC626" s="14"/>
      <c r="BD626" s="14"/>
      <c r="BE626" s="14"/>
      <c r="BF626" s="14"/>
      <c r="BG626" s="14"/>
      <c r="BH626" s="14"/>
      <c r="BI626" s="14"/>
      <c r="BJ626" s="14"/>
      <c r="BK626" s="14"/>
      <c r="BL626" s="14"/>
      <c r="BM626" s="14"/>
      <c r="BN626" s="14"/>
      <c r="BO626" s="14"/>
      <c r="BP626" s="14"/>
      <c r="BQ626" s="14"/>
      <c r="BR626" s="14"/>
      <c r="BS626" s="14"/>
      <c r="BT626" s="14"/>
      <c r="BU626" s="14"/>
      <c r="BV626" s="14"/>
      <c r="BW626" s="14"/>
      <c r="BX626" s="14"/>
      <c r="BY626" s="14"/>
      <c r="BZ626" s="14"/>
      <c r="CA626" s="14"/>
      <c r="CB626" s="14"/>
      <c r="CC626" s="14"/>
      <c r="CD626" s="14"/>
      <c r="CE626" s="14"/>
      <c r="CF626" s="14"/>
      <c r="CG626" s="14"/>
      <c r="CH626" s="14"/>
      <c r="CI626" s="14"/>
      <c r="CJ626" s="14"/>
      <c r="CK626" s="14"/>
    </row>
    <row r="627" spans="1:89"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4"/>
      <c r="AY627" s="14"/>
      <c r="AZ627" s="14"/>
      <c r="BA627" s="14"/>
      <c r="BB627" s="14"/>
      <c r="BC627" s="14"/>
      <c r="BD627" s="14"/>
      <c r="BE627" s="14"/>
      <c r="BF627" s="14"/>
      <c r="BG627" s="14"/>
      <c r="BH627" s="14"/>
      <c r="BI627" s="14"/>
      <c r="BJ627" s="14"/>
      <c r="BK627" s="14"/>
      <c r="BL627" s="14"/>
      <c r="BM627" s="14"/>
      <c r="BN627" s="14"/>
      <c r="BO627" s="14"/>
      <c r="BP627" s="14"/>
      <c r="BQ627" s="14"/>
      <c r="BR627" s="14"/>
      <c r="BS627" s="14"/>
      <c r="BT627" s="14"/>
      <c r="BU627" s="14"/>
      <c r="BV627" s="14"/>
      <c r="BW627" s="14"/>
      <c r="BX627" s="14"/>
      <c r="BY627" s="14"/>
      <c r="BZ627" s="14"/>
      <c r="CA627" s="14"/>
      <c r="CB627" s="14"/>
      <c r="CC627" s="14"/>
      <c r="CD627" s="14"/>
      <c r="CE627" s="14"/>
      <c r="CF627" s="14"/>
      <c r="CG627" s="14"/>
      <c r="CH627" s="14"/>
      <c r="CI627" s="14"/>
      <c r="CJ627" s="14"/>
      <c r="CK627" s="14"/>
    </row>
    <row r="628" spans="1:89"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c r="AX628" s="14"/>
      <c r="AY628" s="14"/>
      <c r="AZ628" s="14"/>
      <c r="BA628" s="14"/>
      <c r="BB628" s="14"/>
      <c r="BC628" s="14"/>
      <c r="BD628" s="14"/>
      <c r="BE628" s="14"/>
      <c r="BF628" s="14"/>
      <c r="BG628" s="14"/>
      <c r="BH628" s="14"/>
      <c r="BI628" s="14"/>
      <c r="BJ628" s="14"/>
      <c r="BK628" s="14"/>
      <c r="BL628" s="14"/>
      <c r="BM628" s="14"/>
      <c r="BN628" s="14"/>
      <c r="BO628" s="14"/>
      <c r="BP628" s="14"/>
      <c r="BQ628" s="14"/>
      <c r="BR628" s="14"/>
      <c r="BS628" s="14"/>
      <c r="BT628" s="14"/>
      <c r="BU628" s="14"/>
      <c r="BV628" s="14"/>
      <c r="BW628" s="14"/>
      <c r="BX628" s="14"/>
      <c r="BY628" s="14"/>
      <c r="BZ628" s="14"/>
      <c r="CA628" s="14"/>
      <c r="CB628" s="14"/>
      <c r="CC628" s="14"/>
      <c r="CD628" s="14"/>
      <c r="CE628" s="14"/>
      <c r="CF628" s="14"/>
      <c r="CG628" s="14"/>
      <c r="CH628" s="14"/>
      <c r="CI628" s="14"/>
      <c r="CJ628" s="14"/>
      <c r="CK628" s="14"/>
    </row>
    <row r="629" spans="1:89"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4"/>
      <c r="AY629" s="14"/>
      <c r="AZ629" s="14"/>
      <c r="BA629" s="14"/>
      <c r="BB629" s="14"/>
      <c r="BC629" s="14"/>
      <c r="BD629" s="14"/>
      <c r="BE629" s="14"/>
      <c r="BF629" s="14"/>
      <c r="BG629" s="14"/>
      <c r="BH629" s="14"/>
      <c r="BI629" s="14"/>
      <c r="BJ629" s="14"/>
      <c r="BK629" s="14"/>
      <c r="BL629" s="14"/>
      <c r="BM629" s="14"/>
      <c r="BN629" s="14"/>
      <c r="BO629" s="14"/>
      <c r="BP629" s="14"/>
      <c r="BQ629" s="14"/>
      <c r="BR629" s="14"/>
      <c r="BS629" s="14"/>
      <c r="BT629" s="14"/>
      <c r="BU629" s="14"/>
      <c r="BV629" s="14"/>
      <c r="BW629" s="14"/>
      <c r="BX629" s="14"/>
      <c r="BY629" s="14"/>
      <c r="BZ629" s="14"/>
      <c r="CA629" s="14"/>
      <c r="CB629" s="14"/>
      <c r="CC629" s="14"/>
      <c r="CD629" s="14"/>
      <c r="CE629" s="14"/>
      <c r="CF629" s="14"/>
      <c r="CG629" s="14"/>
      <c r="CH629" s="14"/>
      <c r="CI629" s="14"/>
      <c r="CJ629" s="14"/>
      <c r="CK629" s="14"/>
    </row>
    <row r="630" spans="1:89"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c r="AX630" s="14"/>
      <c r="AY630" s="14"/>
      <c r="AZ630" s="14"/>
      <c r="BA630" s="14"/>
      <c r="BB630" s="14"/>
      <c r="BC630" s="14"/>
      <c r="BD630" s="14"/>
      <c r="BE630" s="14"/>
      <c r="BF630" s="14"/>
      <c r="BG630" s="14"/>
      <c r="BH630" s="14"/>
      <c r="BI630" s="14"/>
      <c r="BJ630" s="14"/>
      <c r="BK630" s="14"/>
      <c r="BL630" s="14"/>
      <c r="BM630" s="14"/>
      <c r="BN630" s="14"/>
      <c r="BO630" s="14"/>
      <c r="BP630" s="14"/>
      <c r="BQ630" s="14"/>
      <c r="BR630" s="14"/>
      <c r="BS630" s="14"/>
      <c r="BT630" s="14"/>
      <c r="BU630" s="14"/>
      <c r="BV630" s="14"/>
      <c r="BW630" s="14"/>
      <c r="BX630" s="14"/>
      <c r="BY630" s="14"/>
      <c r="BZ630" s="14"/>
      <c r="CA630" s="14"/>
      <c r="CB630" s="14"/>
      <c r="CC630" s="14"/>
      <c r="CD630" s="14"/>
      <c r="CE630" s="14"/>
      <c r="CF630" s="14"/>
      <c r="CG630" s="14"/>
      <c r="CH630" s="14"/>
      <c r="CI630" s="14"/>
      <c r="CJ630" s="14"/>
      <c r="CK630" s="14"/>
    </row>
    <row r="631" spans="1:89"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c r="AX631" s="14"/>
      <c r="AY631" s="14"/>
      <c r="AZ631" s="14"/>
      <c r="BA631" s="14"/>
      <c r="BB631" s="14"/>
      <c r="BC631" s="14"/>
      <c r="BD631" s="14"/>
      <c r="BE631" s="14"/>
      <c r="BF631" s="14"/>
      <c r="BG631" s="14"/>
      <c r="BH631" s="14"/>
      <c r="BI631" s="14"/>
      <c r="BJ631" s="14"/>
      <c r="BK631" s="14"/>
      <c r="BL631" s="14"/>
      <c r="BM631" s="14"/>
      <c r="BN631" s="14"/>
      <c r="BO631" s="14"/>
      <c r="BP631" s="14"/>
      <c r="BQ631" s="14"/>
      <c r="BR631" s="14"/>
      <c r="BS631" s="14"/>
      <c r="BT631" s="14"/>
      <c r="BU631" s="14"/>
      <c r="BV631" s="14"/>
      <c r="BW631" s="14"/>
      <c r="BX631" s="14"/>
      <c r="BY631" s="14"/>
      <c r="BZ631" s="14"/>
      <c r="CA631" s="14"/>
      <c r="CB631" s="14"/>
      <c r="CC631" s="14"/>
      <c r="CD631" s="14"/>
      <c r="CE631" s="14"/>
      <c r="CF631" s="14"/>
      <c r="CG631" s="14"/>
      <c r="CH631" s="14"/>
      <c r="CI631" s="14"/>
      <c r="CJ631" s="14"/>
      <c r="CK631" s="14"/>
    </row>
    <row r="632" spans="1:89"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c r="AX632" s="14"/>
      <c r="AY632" s="14"/>
      <c r="AZ632" s="14"/>
      <c r="BA632" s="14"/>
      <c r="BB632" s="14"/>
      <c r="BC632" s="14"/>
      <c r="BD632" s="14"/>
      <c r="BE632" s="14"/>
      <c r="BF632" s="14"/>
      <c r="BG632" s="14"/>
      <c r="BH632" s="14"/>
      <c r="BI632" s="14"/>
      <c r="BJ632" s="14"/>
      <c r="BK632" s="14"/>
      <c r="BL632" s="14"/>
      <c r="BM632" s="14"/>
      <c r="BN632" s="14"/>
      <c r="BO632" s="14"/>
      <c r="BP632" s="14"/>
      <c r="BQ632" s="14"/>
      <c r="BR632" s="14"/>
      <c r="BS632" s="14"/>
      <c r="BT632" s="14"/>
      <c r="BU632" s="14"/>
      <c r="BV632" s="14"/>
      <c r="BW632" s="14"/>
      <c r="BX632" s="14"/>
      <c r="BY632" s="14"/>
      <c r="BZ632" s="14"/>
      <c r="CA632" s="14"/>
      <c r="CB632" s="14"/>
      <c r="CC632" s="14"/>
      <c r="CD632" s="14"/>
      <c r="CE632" s="14"/>
      <c r="CF632" s="14"/>
      <c r="CG632" s="14"/>
      <c r="CH632" s="14"/>
      <c r="CI632" s="14"/>
      <c r="CJ632" s="14"/>
      <c r="CK632" s="14"/>
    </row>
    <row r="633" spans="1:89"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c r="AN633" s="14"/>
      <c r="AO633" s="14"/>
      <c r="AP633" s="14"/>
      <c r="AQ633" s="14"/>
      <c r="AR633" s="14"/>
      <c r="AS633" s="14"/>
      <c r="AT633" s="14"/>
      <c r="AU633" s="14"/>
      <c r="AV633" s="14"/>
      <c r="AW633" s="14"/>
      <c r="AX633" s="14"/>
      <c r="AY633" s="14"/>
      <c r="AZ633" s="14"/>
      <c r="BA633" s="14"/>
      <c r="BB633" s="14"/>
      <c r="BC633" s="14"/>
      <c r="BD633" s="14"/>
      <c r="BE633" s="14"/>
      <c r="BF633" s="14"/>
      <c r="BG633" s="14"/>
      <c r="BH633" s="14"/>
      <c r="BI633" s="14"/>
      <c r="BJ633" s="14"/>
      <c r="BK633" s="14"/>
      <c r="BL633" s="14"/>
      <c r="BM633" s="14"/>
      <c r="BN633" s="14"/>
      <c r="BO633" s="14"/>
      <c r="BP633" s="14"/>
      <c r="BQ633" s="14"/>
      <c r="BR633" s="14"/>
      <c r="BS633" s="14"/>
      <c r="BT633" s="14"/>
      <c r="BU633" s="14"/>
      <c r="BV633" s="14"/>
      <c r="BW633" s="14"/>
      <c r="BX633" s="14"/>
      <c r="BY633" s="14"/>
      <c r="BZ633" s="14"/>
      <c r="CA633" s="14"/>
      <c r="CB633" s="14"/>
      <c r="CC633" s="14"/>
      <c r="CD633" s="14"/>
      <c r="CE633" s="14"/>
      <c r="CF633" s="14"/>
      <c r="CG633" s="14"/>
      <c r="CH633" s="14"/>
      <c r="CI633" s="14"/>
      <c r="CJ633" s="14"/>
      <c r="CK633" s="14"/>
    </row>
    <row r="634" spans="1:89"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c r="AN634" s="14"/>
      <c r="AO634" s="14"/>
      <c r="AP634" s="14"/>
      <c r="AQ634" s="14"/>
      <c r="AR634" s="14"/>
      <c r="AS634" s="14"/>
      <c r="AT634" s="14"/>
      <c r="AU634" s="14"/>
      <c r="AV634" s="14"/>
      <c r="AW634" s="14"/>
      <c r="AX634" s="14"/>
      <c r="AY634" s="14"/>
      <c r="AZ634" s="14"/>
      <c r="BA634" s="14"/>
      <c r="BB634" s="14"/>
      <c r="BC634" s="14"/>
      <c r="BD634" s="14"/>
      <c r="BE634" s="14"/>
      <c r="BF634" s="14"/>
      <c r="BG634" s="14"/>
      <c r="BH634" s="14"/>
      <c r="BI634" s="14"/>
      <c r="BJ634" s="14"/>
      <c r="BK634" s="14"/>
      <c r="BL634" s="14"/>
      <c r="BM634" s="14"/>
      <c r="BN634" s="14"/>
      <c r="BO634" s="14"/>
      <c r="BP634" s="14"/>
      <c r="BQ634" s="14"/>
      <c r="BR634" s="14"/>
      <c r="BS634" s="14"/>
      <c r="BT634" s="14"/>
      <c r="BU634" s="14"/>
      <c r="BV634" s="14"/>
      <c r="BW634" s="14"/>
      <c r="BX634" s="14"/>
      <c r="BY634" s="14"/>
      <c r="BZ634" s="14"/>
      <c r="CA634" s="14"/>
      <c r="CB634" s="14"/>
      <c r="CC634" s="14"/>
      <c r="CD634" s="14"/>
      <c r="CE634" s="14"/>
      <c r="CF634" s="14"/>
      <c r="CG634" s="14"/>
      <c r="CH634" s="14"/>
      <c r="CI634" s="14"/>
      <c r="CJ634" s="14"/>
      <c r="CK634" s="14"/>
    </row>
    <row r="635" spans="1:89"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c r="AN635" s="14"/>
      <c r="AO635" s="14"/>
      <c r="AP635" s="14"/>
      <c r="AQ635" s="14"/>
      <c r="AR635" s="14"/>
      <c r="AS635" s="14"/>
      <c r="AT635" s="14"/>
      <c r="AU635" s="14"/>
      <c r="AV635" s="14"/>
      <c r="AW635" s="14"/>
      <c r="AX635" s="14"/>
      <c r="AY635" s="14"/>
      <c r="AZ635" s="14"/>
      <c r="BA635" s="14"/>
      <c r="BB635" s="14"/>
      <c r="BC635" s="14"/>
      <c r="BD635" s="14"/>
      <c r="BE635" s="14"/>
      <c r="BF635" s="14"/>
      <c r="BG635" s="14"/>
      <c r="BH635" s="14"/>
      <c r="BI635" s="14"/>
      <c r="BJ635" s="14"/>
      <c r="BK635" s="14"/>
      <c r="BL635" s="14"/>
      <c r="BM635" s="14"/>
      <c r="BN635" s="14"/>
      <c r="BO635" s="14"/>
      <c r="BP635" s="14"/>
      <c r="BQ635" s="14"/>
      <c r="BR635" s="14"/>
      <c r="BS635" s="14"/>
      <c r="BT635" s="14"/>
      <c r="BU635" s="14"/>
      <c r="BV635" s="14"/>
      <c r="BW635" s="14"/>
      <c r="BX635" s="14"/>
      <c r="BY635" s="14"/>
      <c r="BZ635" s="14"/>
      <c r="CA635" s="14"/>
      <c r="CB635" s="14"/>
      <c r="CC635" s="14"/>
      <c r="CD635" s="14"/>
      <c r="CE635" s="14"/>
      <c r="CF635" s="14"/>
      <c r="CG635" s="14"/>
      <c r="CH635" s="14"/>
      <c r="CI635" s="14"/>
      <c r="CJ635" s="14"/>
      <c r="CK635" s="14"/>
    </row>
    <row r="636" spans="1:89"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c r="AN636" s="14"/>
      <c r="AO636" s="14"/>
      <c r="AP636" s="14"/>
      <c r="AQ636" s="14"/>
      <c r="AR636" s="14"/>
      <c r="AS636" s="14"/>
      <c r="AT636" s="14"/>
      <c r="AU636" s="14"/>
      <c r="AV636" s="14"/>
      <c r="AW636" s="14"/>
      <c r="AX636" s="14"/>
      <c r="AY636" s="14"/>
      <c r="AZ636" s="14"/>
      <c r="BA636" s="14"/>
      <c r="BB636" s="14"/>
      <c r="BC636" s="14"/>
      <c r="BD636" s="14"/>
      <c r="BE636" s="14"/>
      <c r="BF636" s="14"/>
      <c r="BG636" s="14"/>
      <c r="BH636" s="14"/>
      <c r="BI636" s="14"/>
      <c r="BJ636" s="14"/>
      <c r="BK636" s="14"/>
      <c r="BL636" s="14"/>
      <c r="BM636" s="14"/>
      <c r="BN636" s="14"/>
      <c r="BO636" s="14"/>
      <c r="BP636" s="14"/>
      <c r="BQ636" s="14"/>
      <c r="BR636" s="14"/>
      <c r="BS636" s="14"/>
      <c r="BT636" s="14"/>
      <c r="BU636" s="14"/>
      <c r="BV636" s="14"/>
      <c r="BW636" s="14"/>
      <c r="BX636" s="14"/>
      <c r="BY636" s="14"/>
      <c r="BZ636" s="14"/>
      <c r="CA636" s="14"/>
      <c r="CB636" s="14"/>
      <c r="CC636" s="14"/>
      <c r="CD636" s="14"/>
      <c r="CE636" s="14"/>
      <c r="CF636" s="14"/>
      <c r="CG636" s="14"/>
      <c r="CH636" s="14"/>
      <c r="CI636" s="14"/>
      <c r="CJ636" s="14"/>
      <c r="CK636" s="14"/>
    </row>
    <row r="637" spans="1:89"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c r="AX637" s="14"/>
      <c r="AY637" s="14"/>
      <c r="AZ637" s="14"/>
      <c r="BA637" s="14"/>
      <c r="BB637" s="14"/>
      <c r="BC637" s="14"/>
      <c r="BD637" s="14"/>
      <c r="BE637" s="14"/>
      <c r="BF637" s="14"/>
      <c r="BG637" s="14"/>
      <c r="BH637" s="14"/>
      <c r="BI637" s="14"/>
      <c r="BJ637" s="14"/>
      <c r="BK637" s="14"/>
      <c r="BL637" s="14"/>
      <c r="BM637" s="14"/>
      <c r="BN637" s="14"/>
      <c r="BO637" s="14"/>
      <c r="BP637" s="14"/>
      <c r="BQ637" s="14"/>
      <c r="BR637" s="14"/>
      <c r="BS637" s="14"/>
      <c r="BT637" s="14"/>
      <c r="BU637" s="14"/>
      <c r="BV637" s="14"/>
      <c r="BW637" s="14"/>
      <c r="BX637" s="14"/>
      <c r="BY637" s="14"/>
      <c r="BZ637" s="14"/>
      <c r="CA637" s="14"/>
      <c r="CB637" s="14"/>
      <c r="CC637" s="14"/>
      <c r="CD637" s="14"/>
      <c r="CE637" s="14"/>
      <c r="CF637" s="14"/>
      <c r="CG637" s="14"/>
      <c r="CH637" s="14"/>
      <c r="CI637" s="14"/>
      <c r="CJ637" s="14"/>
      <c r="CK637" s="14"/>
    </row>
    <row r="638" spans="1:89"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c r="AX638" s="14"/>
      <c r="AY638" s="14"/>
      <c r="AZ638" s="14"/>
      <c r="BA638" s="14"/>
      <c r="BB638" s="14"/>
      <c r="BC638" s="14"/>
      <c r="BD638" s="14"/>
      <c r="BE638" s="14"/>
      <c r="BF638" s="14"/>
      <c r="BG638" s="14"/>
      <c r="BH638" s="14"/>
      <c r="BI638" s="14"/>
      <c r="BJ638" s="14"/>
      <c r="BK638" s="14"/>
      <c r="BL638" s="14"/>
      <c r="BM638" s="14"/>
      <c r="BN638" s="14"/>
      <c r="BO638" s="14"/>
      <c r="BP638" s="14"/>
      <c r="BQ638" s="14"/>
      <c r="BR638" s="14"/>
      <c r="BS638" s="14"/>
      <c r="BT638" s="14"/>
      <c r="BU638" s="14"/>
      <c r="BV638" s="14"/>
      <c r="BW638" s="14"/>
      <c r="BX638" s="14"/>
      <c r="BY638" s="14"/>
      <c r="BZ638" s="14"/>
      <c r="CA638" s="14"/>
      <c r="CB638" s="14"/>
      <c r="CC638" s="14"/>
      <c r="CD638" s="14"/>
      <c r="CE638" s="14"/>
      <c r="CF638" s="14"/>
      <c r="CG638" s="14"/>
      <c r="CH638" s="14"/>
      <c r="CI638" s="14"/>
      <c r="CJ638" s="14"/>
      <c r="CK638" s="14"/>
    </row>
    <row r="639" spans="1:89"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c r="AN639" s="14"/>
      <c r="AO639" s="14"/>
      <c r="AP639" s="14"/>
      <c r="AQ639" s="14"/>
      <c r="AR639" s="14"/>
      <c r="AS639" s="14"/>
      <c r="AT639" s="14"/>
      <c r="AU639" s="14"/>
      <c r="AV639" s="14"/>
      <c r="AW639" s="14"/>
      <c r="AX639" s="14"/>
      <c r="AY639" s="14"/>
      <c r="AZ639" s="14"/>
      <c r="BA639" s="14"/>
      <c r="BB639" s="14"/>
      <c r="BC639" s="14"/>
      <c r="BD639" s="14"/>
      <c r="BE639" s="14"/>
      <c r="BF639" s="14"/>
      <c r="BG639" s="14"/>
      <c r="BH639" s="14"/>
      <c r="BI639" s="14"/>
      <c r="BJ639" s="14"/>
      <c r="BK639" s="14"/>
      <c r="BL639" s="14"/>
      <c r="BM639" s="14"/>
      <c r="BN639" s="14"/>
      <c r="BO639" s="14"/>
      <c r="BP639" s="14"/>
      <c r="BQ639" s="14"/>
      <c r="BR639" s="14"/>
      <c r="BS639" s="14"/>
      <c r="BT639" s="14"/>
      <c r="BU639" s="14"/>
      <c r="BV639" s="14"/>
      <c r="BW639" s="14"/>
      <c r="BX639" s="14"/>
      <c r="BY639" s="14"/>
      <c r="BZ639" s="14"/>
      <c r="CA639" s="14"/>
      <c r="CB639" s="14"/>
      <c r="CC639" s="14"/>
      <c r="CD639" s="14"/>
      <c r="CE639" s="14"/>
      <c r="CF639" s="14"/>
      <c r="CG639" s="14"/>
      <c r="CH639" s="14"/>
      <c r="CI639" s="14"/>
      <c r="CJ639" s="14"/>
      <c r="CK639" s="14"/>
    </row>
    <row r="640" spans="1:89"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4"/>
      <c r="AY640" s="14"/>
      <c r="AZ640" s="14"/>
      <c r="BA640" s="14"/>
      <c r="BB640" s="14"/>
      <c r="BC640" s="14"/>
      <c r="BD640" s="14"/>
      <c r="BE640" s="14"/>
      <c r="BF640" s="14"/>
      <c r="BG640" s="14"/>
      <c r="BH640" s="14"/>
      <c r="BI640" s="14"/>
      <c r="BJ640" s="14"/>
      <c r="BK640" s="14"/>
      <c r="BL640" s="14"/>
      <c r="BM640" s="14"/>
      <c r="BN640" s="14"/>
      <c r="BO640" s="14"/>
      <c r="BP640" s="14"/>
      <c r="BQ640" s="14"/>
      <c r="BR640" s="14"/>
      <c r="BS640" s="14"/>
      <c r="BT640" s="14"/>
      <c r="BU640" s="14"/>
      <c r="BV640" s="14"/>
      <c r="BW640" s="14"/>
      <c r="BX640" s="14"/>
      <c r="BY640" s="14"/>
      <c r="BZ640" s="14"/>
      <c r="CA640" s="14"/>
      <c r="CB640" s="14"/>
      <c r="CC640" s="14"/>
      <c r="CD640" s="14"/>
      <c r="CE640" s="14"/>
      <c r="CF640" s="14"/>
      <c r="CG640" s="14"/>
      <c r="CH640" s="14"/>
      <c r="CI640" s="14"/>
      <c r="CJ640" s="14"/>
      <c r="CK640" s="14"/>
    </row>
    <row r="641" spans="1:89"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c r="AN641" s="14"/>
      <c r="AO641" s="14"/>
      <c r="AP641" s="14"/>
      <c r="AQ641" s="14"/>
      <c r="AR641" s="14"/>
      <c r="AS641" s="14"/>
      <c r="AT641" s="14"/>
      <c r="AU641" s="14"/>
      <c r="AV641" s="14"/>
      <c r="AW641" s="14"/>
      <c r="AX641" s="14"/>
      <c r="AY641" s="14"/>
      <c r="AZ641" s="14"/>
      <c r="BA641" s="14"/>
      <c r="BB641" s="14"/>
      <c r="BC641" s="14"/>
      <c r="BD641" s="14"/>
      <c r="BE641" s="14"/>
      <c r="BF641" s="14"/>
      <c r="BG641" s="14"/>
      <c r="BH641" s="14"/>
      <c r="BI641" s="14"/>
      <c r="BJ641" s="14"/>
      <c r="BK641" s="14"/>
      <c r="BL641" s="14"/>
      <c r="BM641" s="14"/>
      <c r="BN641" s="14"/>
      <c r="BO641" s="14"/>
      <c r="BP641" s="14"/>
      <c r="BQ641" s="14"/>
      <c r="BR641" s="14"/>
      <c r="BS641" s="14"/>
      <c r="BT641" s="14"/>
      <c r="BU641" s="14"/>
      <c r="BV641" s="14"/>
      <c r="BW641" s="14"/>
      <c r="BX641" s="14"/>
      <c r="BY641" s="14"/>
      <c r="BZ641" s="14"/>
      <c r="CA641" s="14"/>
      <c r="CB641" s="14"/>
      <c r="CC641" s="14"/>
      <c r="CD641" s="14"/>
      <c r="CE641" s="14"/>
      <c r="CF641" s="14"/>
      <c r="CG641" s="14"/>
      <c r="CH641" s="14"/>
      <c r="CI641" s="14"/>
      <c r="CJ641" s="14"/>
      <c r="CK641" s="14"/>
    </row>
    <row r="642" spans="1:89"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c r="AN642" s="14"/>
      <c r="AO642" s="14"/>
      <c r="AP642" s="14"/>
      <c r="AQ642" s="14"/>
      <c r="AR642" s="14"/>
      <c r="AS642" s="14"/>
      <c r="AT642" s="14"/>
      <c r="AU642" s="14"/>
      <c r="AV642" s="14"/>
      <c r="AW642" s="14"/>
      <c r="AX642" s="14"/>
      <c r="AY642" s="14"/>
      <c r="AZ642" s="14"/>
      <c r="BA642" s="14"/>
      <c r="BB642" s="14"/>
      <c r="BC642" s="14"/>
      <c r="BD642" s="14"/>
      <c r="BE642" s="14"/>
      <c r="BF642" s="14"/>
      <c r="BG642" s="14"/>
      <c r="BH642" s="14"/>
      <c r="BI642" s="14"/>
      <c r="BJ642" s="14"/>
      <c r="BK642" s="14"/>
      <c r="BL642" s="14"/>
      <c r="BM642" s="14"/>
      <c r="BN642" s="14"/>
      <c r="BO642" s="14"/>
      <c r="BP642" s="14"/>
      <c r="BQ642" s="14"/>
      <c r="BR642" s="14"/>
      <c r="BS642" s="14"/>
      <c r="BT642" s="14"/>
      <c r="BU642" s="14"/>
      <c r="BV642" s="14"/>
      <c r="BW642" s="14"/>
      <c r="BX642" s="14"/>
      <c r="BY642" s="14"/>
      <c r="BZ642" s="14"/>
      <c r="CA642" s="14"/>
      <c r="CB642" s="14"/>
      <c r="CC642" s="14"/>
      <c r="CD642" s="14"/>
      <c r="CE642" s="14"/>
      <c r="CF642" s="14"/>
      <c r="CG642" s="14"/>
      <c r="CH642" s="14"/>
      <c r="CI642" s="14"/>
      <c r="CJ642" s="14"/>
      <c r="CK642" s="14"/>
    </row>
    <row r="643" spans="1:89"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c r="AN643" s="14"/>
      <c r="AO643" s="14"/>
      <c r="AP643" s="14"/>
      <c r="AQ643" s="14"/>
      <c r="AR643" s="14"/>
      <c r="AS643" s="14"/>
      <c r="AT643" s="14"/>
      <c r="AU643" s="14"/>
      <c r="AV643" s="14"/>
      <c r="AW643" s="14"/>
      <c r="AX643" s="14"/>
      <c r="AY643" s="14"/>
      <c r="AZ643" s="14"/>
      <c r="BA643" s="14"/>
      <c r="BB643" s="14"/>
      <c r="BC643" s="14"/>
      <c r="BD643" s="14"/>
      <c r="BE643" s="14"/>
      <c r="BF643" s="14"/>
      <c r="BG643" s="14"/>
      <c r="BH643" s="14"/>
      <c r="BI643" s="14"/>
      <c r="BJ643" s="14"/>
      <c r="BK643" s="14"/>
      <c r="BL643" s="14"/>
      <c r="BM643" s="14"/>
      <c r="BN643" s="14"/>
      <c r="BO643" s="14"/>
      <c r="BP643" s="14"/>
      <c r="BQ643" s="14"/>
      <c r="BR643" s="14"/>
      <c r="BS643" s="14"/>
      <c r="BT643" s="14"/>
      <c r="BU643" s="14"/>
      <c r="BV643" s="14"/>
      <c r="BW643" s="14"/>
      <c r="BX643" s="14"/>
      <c r="BY643" s="14"/>
      <c r="BZ643" s="14"/>
      <c r="CA643" s="14"/>
      <c r="CB643" s="14"/>
      <c r="CC643" s="14"/>
      <c r="CD643" s="14"/>
      <c r="CE643" s="14"/>
      <c r="CF643" s="14"/>
      <c r="CG643" s="14"/>
      <c r="CH643" s="14"/>
      <c r="CI643" s="14"/>
      <c r="CJ643" s="14"/>
      <c r="CK643" s="14"/>
    </row>
    <row r="644" spans="1:89"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c r="AV644" s="14"/>
      <c r="AW644" s="14"/>
      <c r="AX644" s="14"/>
      <c r="AY644" s="14"/>
      <c r="AZ644" s="14"/>
      <c r="BA644" s="14"/>
      <c r="BB644" s="14"/>
      <c r="BC644" s="14"/>
      <c r="BD644" s="14"/>
      <c r="BE644" s="14"/>
      <c r="BF644" s="14"/>
      <c r="BG644" s="14"/>
      <c r="BH644" s="14"/>
      <c r="BI644" s="14"/>
      <c r="BJ644" s="14"/>
      <c r="BK644" s="14"/>
      <c r="BL644" s="14"/>
      <c r="BM644" s="14"/>
      <c r="BN644" s="14"/>
      <c r="BO644" s="14"/>
      <c r="BP644" s="14"/>
      <c r="BQ644" s="14"/>
      <c r="BR644" s="14"/>
      <c r="BS644" s="14"/>
      <c r="BT644" s="14"/>
      <c r="BU644" s="14"/>
      <c r="BV644" s="14"/>
      <c r="BW644" s="14"/>
      <c r="BX644" s="14"/>
      <c r="BY644" s="14"/>
      <c r="BZ644" s="14"/>
      <c r="CA644" s="14"/>
      <c r="CB644" s="14"/>
      <c r="CC644" s="14"/>
      <c r="CD644" s="14"/>
      <c r="CE644" s="14"/>
      <c r="CF644" s="14"/>
      <c r="CG644" s="14"/>
      <c r="CH644" s="14"/>
      <c r="CI644" s="14"/>
      <c r="CJ644" s="14"/>
      <c r="CK644" s="14"/>
    </row>
    <row r="645" spans="1:89"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c r="AV645" s="14"/>
      <c r="AW645" s="14"/>
      <c r="AX645" s="14"/>
      <c r="AY645" s="14"/>
      <c r="AZ645" s="14"/>
      <c r="BA645" s="14"/>
      <c r="BB645" s="14"/>
      <c r="BC645" s="14"/>
      <c r="BD645" s="14"/>
      <c r="BE645" s="14"/>
      <c r="BF645" s="14"/>
      <c r="BG645" s="14"/>
      <c r="BH645" s="14"/>
      <c r="BI645" s="14"/>
      <c r="BJ645" s="14"/>
      <c r="BK645" s="14"/>
      <c r="BL645" s="14"/>
      <c r="BM645" s="14"/>
      <c r="BN645" s="14"/>
      <c r="BO645" s="14"/>
      <c r="BP645" s="14"/>
      <c r="BQ645" s="14"/>
      <c r="BR645" s="14"/>
      <c r="BS645" s="14"/>
      <c r="BT645" s="14"/>
      <c r="BU645" s="14"/>
      <c r="BV645" s="14"/>
      <c r="BW645" s="14"/>
      <c r="BX645" s="14"/>
      <c r="BY645" s="14"/>
      <c r="BZ645" s="14"/>
      <c r="CA645" s="14"/>
      <c r="CB645" s="14"/>
      <c r="CC645" s="14"/>
      <c r="CD645" s="14"/>
      <c r="CE645" s="14"/>
      <c r="CF645" s="14"/>
      <c r="CG645" s="14"/>
      <c r="CH645" s="14"/>
      <c r="CI645" s="14"/>
      <c r="CJ645" s="14"/>
      <c r="CK645" s="14"/>
    </row>
    <row r="646" spans="1:89"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c r="AV646" s="14"/>
      <c r="AW646" s="14"/>
      <c r="AX646" s="14"/>
      <c r="AY646" s="14"/>
      <c r="AZ646" s="14"/>
      <c r="BA646" s="14"/>
      <c r="BB646" s="14"/>
      <c r="BC646" s="14"/>
      <c r="BD646" s="14"/>
      <c r="BE646" s="14"/>
      <c r="BF646" s="14"/>
      <c r="BG646" s="14"/>
      <c r="BH646" s="14"/>
      <c r="BI646" s="14"/>
      <c r="BJ646" s="14"/>
      <c r="BK646" s="14"/>
      <c r="BL646" s="14"/>
      <c r="BM646" s="14"/>
      <c r="BN646" s="14"/>
      <c r="BO646" s="14"/>
      <c r="BP646" s="14"/>
      <c r="BQ646" s="14"/>
      <c r="BR646" s="14"/>
      <c r="BS646" s="14"/>
      <c r="BT646" s="14"/>
      <c r="BU646" s="14"/>
      <c r="BV646" s="14"/>
      <c r="BW646" s="14"/>
      <c r="BX646" s="14"/>
      <c r="BY646" s="14"/>
      <c r="BZ646" s="14"/>
      <c r="CA646" s="14"/>
      <c r="CB646" s="14"/>
      <c r="CC646" s="14"/>
      <c r="CD646" s="14"/>
      <c r="CE646" s="14"/>
      <c r="CF646" s="14"/>
      <c r="CG646" s="14"/>
      <c r="CH646" s="14"/>
      <c r="CI646" s="14"/>
      <c r="CJ646" s="14"/>
      <c r="CK646" s="14"/>
    </row>
    <row r="647" spans="1:89"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4"/>
      <c r="AV647" s="14"/>
      <c r="AW647" s="14"/>
      <c r="AX647" s="14"/>
      <c r="AY647" s="14"/>
      <c r="AZ647" s="14"/>
      <c r="BA647" s="14"/>
      <c r="BB647" s="14"/>
      <c r="BC647" s="14"/>
      <c r="BD647" s="14"/>
      <c r="BE647" s="14"/>
      <c r="BF647" s="14"/>
      <c r="BG647" s="14"/>
      <c r="BH647" s="14"/>
      <c r="BI647" s="14"/>
      <c r="BJ647" s="14"/>
      <c r="BK647" s="14"/>
      <c r="BL647" s="14"/>
      <c r="BM647" s="14"/>
      <c r="BN647" s="14"/>
      <c r="BO647" s="14"/>
      <c r="BP647" s="14"/>
      <c r="BQ647" s="14"/>
      <c r="BR647" s="14"/>
      <c r="BS647" s="14"/>
      <c r="BT647" s="14"/>
      <c r="BU647" s="14"/>
      <c r="BV647" s="14"/>
      <c r="BW647" s="14"/>
      <c r="BX647" s="14"/>
      <c r="BY647" s="14"/>
      <c r="BZ647" s="14"/>
      <c r="CA647" s="14"/>
      <c r="CB647" s="14"/>
      <c r="CC647" s="14"/>
      <c r="CD647" s="14"/>
      <c r="CE647" s="14"/>
      <c r="CF647" s="14"/>
      <c r="CG647" s="14"/>
      <c r="CH647" s="14"/>
      <c r="CI647" s="14"/>
      <c r="CJ647" s="14"/>
      <c r="CK647" s="14"/>
    </row>
    <row r="648" spans="1:89"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14"/>
      <c r="AV648" s="14"/>
      <c r="AW648" s="14"/>
      <c r="AX648" s="14"/>
      <c r="AY648" s="14"/>
      <c r="AZ648" s="14"/>
      <c r="BA648" s="14"/>
      <c r="BB648" s="14"/>
      <c r="BC648" s="14"/>
      <c r="BD648" s="14"/>
      <c r="BE648" s="14"/>
      <c r="BF648" s="14"/>
      <c r="BG648" s="14"/>
      <c r="BH648" s="14"/>
      <c r="BI648" s="14"/>
      <c r="BJ648" s="14"/>
      <c r="BK648" s="14"/>
      <c r="BL648" s="14"/>
      <c r="BM648" s="14"/>
      <c r="BN648" s="14"/>
      <c r="BO648" s="14"/>
      <c r="BP648" s="14"/>
      <c r="BQ648" s="14"/>
      <c r="BR648" s="14"/>
      <c r="BS648" s="14"/>
      <c r="BT648" s="14"/>
      <c r="BU648" s="14"/>
      <c r="BV648" s="14"/>
      <c r="BW648" s="14"/>
      <c r="BX648" s="14"/>
      <c r="BY648" s="14"/>
      <c r="BZ648" s="14"/>
      <c r="CA648" s="14"/>
      <c r="CB648" s="14"/>
      <c r="CC648" s="14"/>
      <c r="CD648" s="14"/>
      <c r="CE648" s="14"/>
      <c r="CF648" s="14"/>
      <c r="CG648" s="14"/>
      <c r="CH648" s="14"/>
      <c r="CI648" s="14"/>
      <c r="CJ648" s="14"/>
      <c r="CK648" s="14"/>
    </row>
    <row r="649" spans="1:89"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14"/>
      <c r="AV649" s="14"/>
      <c r="AW649" s="14"/>
      <c r="AX649" s="14"/>
      <c r="AY649" s="14"/>
      <c r="AZ649" s="14"/>
      <c r="BA649" s="14"/>
      <c r="BB649" s="14"/>
      <c r="BC649" s="14"/>
      <c r="BD649" s="14"/>
      <c r="BE649" s="14"/>
      <c r="BF649" s="14"/>
      <c r="BG649" s="14"/>
      <c r="BH649" s="14"/>
      <c r="BI649" s="14"/>
      <c r="BJ649" s="14"/>
      <c r="BK649" s="14"/>
      <c r="BL649" s="14"/>
      <c r="BM649" s="14"/>
      <c r="BN649" s="14"/>
      <c r="BO649" s="14"/>
      <c r="BP649" s="14"/>
      <c r="BQ649" s="14"/>
      <c r="BR649" s="14"/>
      <c r="BS649" s="14"/>
      <c r="BT649" s="14"/>
      <c r="BU649" s="14"/>
      <c r="BV649" s="14"/>
      <c r="BW649" s="14"/>
      <c r="BX649" s="14"/>
      <c r="BY649" s="14"/>
      <c r="BZ649" s="14"/>
      <c r="CA649" s="14"/>
      <c r="CB649" s="14"/>
      <c r="CC649" s="14"/>
      <c r="CD649" s="14"/>
      <c r="CE649" s="14"/>
      <c r="CF649" s="14"/>
      <c r="CG649" s="14"/>
      <c r="CH649" s="14"/>
      <c r="CI649" s="14"/>
      <c r="CJ649" s="14"/>
      <c r="CK649" s="14"/>
    </row>
    <row r="650" spans="1:89"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14"/>
      <c r="AV650" s="14"/>
      <c r="AW650" s="14"/>
      <c r="AX650" s="14"/>
      <c r="AY650" s="14"/>
      <c r="AZ650" s="14"/>
      <c r="BA650" s="14"/>
      <c r="BB650" s="14"/>
      <c r="BC650" s="14"/>
      <c r="BD650" s="14"/>
      <c r="BE650" s="14"/>
      <c r="BF650" s="14"/>
      <c r="BG650" s="14"/>
      <c r="BH650" s="14"/>
      <c r="BI650" s="14"/>
      <c r="BJ650" s="14"/>
      <c r="BK650" s="14"/>
      <c r="BL650" s="14"/>
      <c r="BM650" s="14"/>
      <c r="BN650" s="14"/>
      <c r="BO650" s="14"/>
      <c r="BP650" s="14"/>
      <c r="BQ650" s="14"/>
      <c r="BR650" s="14"/>
      <c r="BS650" s="14"/>
      <c r="BT650" s="14"/>
      <c r="BU650" s="14"/>
      <c r="BV650" s="14"/>
      <c r="BW650" s="14"/>
      <c r="BX650" s="14"/>
      <c r="BY650" s="14"/>
      <c r="BZ650" s="14"/>
      <c r="CA650" s="14"/>
      <c r="CB650" s="14"/>
      <c r="CC650" s="14"/>
      <c r="CD650" s="14"/>
      <c r="CE650" s="14"/>
      <c r="CF650" s="14"/>
      <c r="CG650" s="14"/>
      <c r="CH650" s="14"/>
      <c r="CI650" s="14"/>
      <c r="CJ650" s="14"/>
      <c r="CK650" s="14"/>
    </row>
    <row r="651" spans="1:89"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c r="AX651" s="14"/>
      <c r="AY651" s="14"/>
      <c r="AZ651" s="14"/>
      <c r="BA651" s="14"/>
      <c r="BB651" s="14"/>
      <c r="BC651" s="14"/>
      <c r="BD651" s="14"/>
      <c r="BE651" s="14"/>
      <c r="BF651" s="14"/>
      <c r="BG651" s="14"/>
      <c r="BH651" s="14"/>
      <c r="BI651" s="14"/>
      <c r="BJ651" s="14"/>
      <c r="BK651" s="14"/>
      <c r="BL651" s="14"/>
      <c r="BM651" s="14"/>
      <c r="BN651" s="14"/>
      <c r="BO651" s="14"/>
      <c r="BP651" s="14"/>
      <c r="BQ651" s="14"/>
      <c r="BR651" s="14"/>
      <c r="BS651" s="14"/>
      <c r="BT651" s="14"/>
      <c r="BU651" s="14"/>
      <c r="BV651" s="14"/>
      <c r="BW651" s="14"/>
      <c r="BX651" s="14"/>
      <c r="BY651" s="14"/>
      <c r="BZ651" s="14"/>
      <c r="CA651" s="14"/>
      <c r="CB651" s="14"/>
      <c r="CC651" s="14"/>
      <c r="CD651" s="14"/>
      <c r="CE651" s="14"/>
      <c r="CF651" s="14"/>
      <c r="CG651" s="14"/>
      <c r="CH651" s="14"/>
      <c r="CI651" s="14"/>
      <c r="CJ651" s="14"/>
      <c r="CK651" s="14"/>
    </row>
    <row r="652" spans="1:89"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c r="AX652" s="14"/>
      <c r="AY652" s="14"/>
      <c r="AZ652" s="14"/>
      <c r="BA652" s="14"/>
      <c r="BB652" s="14"/>
      <c r="BC652" s="14"/>
      <c r="BD652" s="14"/>
      <c r="BE652" s="14"/>
      <c r="BF652" s="14"/>
      <c r="BG652" s="14"/>
      <c r="BH652" s="14"/>
      <c r="BI652" s="14"/>
      <c r="BJ652" s="14"/>
      <c r="BK652" s="14"/>
      <c r="BL652" s="14"/>
      <c r="BM652" s="14"/>
      <c r="BN652" s="14"/>
      <c r="BO652" s="14"/>
      <c r="BP652" s="14"/>
      <c r="BQ652" s="14"/>
      <c r="BR652" s="14"/>
      <c r="BS652" s="14"/>
      <c r="BT652" s="14"/>
      <c r="BU652" s="14"/>
      <c r="BV652" s="14"/>
      <c r="BW652" s="14"/>
      <c r="BX652" s="14"/>
      <c r="BY652" s="14"/>
      <c r="BZ652" s="14"/>
      <c r="CA652" s="14"/>
      <c r="CB652" s="14"/>
      <c r="CC652" s="14"/>
      <c r="CD652" s="14"/>
      <c r="CE652" s="14"/>
      <c r="CF652" s="14"/>
      <c r="CG652" s="14"/>
      <c r="CH652" s="14"/>
      <c r="CI652" s="14"/>
      <c r="CJ652" s="14"/>
      <c r="CK652" s="14"/>
    </row>
    <row r="653" spans="1:89"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14"/>
      <c r="AY653" s="14"/>
      <c r="AZ653" s="14"/>
      <c r="BA653" s="14"/>
      <c r="BB653" s="14"/>
      <c r="BC653" s="14"/>
      <c r="BD653" s="14"/>
      <c r="BE653" s="14"/>
      <c r="BF653" s="14"/>
      <c r="BG653" s="14"/>
      <c r="BH653" s="14"/>
      <c r="BI653" s="14"/>
      <c r="BJ653" s="14"/>
      <c r="BK653" s="14"/>
      <c r="BL653" s="14"/>
      <c r="BM653" s="14"/>
      <c r="BN653" s="14"/>
      <c r="BO653" s="14"/>
      <c r="BP653" s="14"/>
      <c r="BQ653" s="14"/>
      <c r="BR653" s="14"/>
      <c r="BS653" s="14"/>
      <c r="BT653" s="14"/>
      <c r="BU653" s="14"/>
      <c r="BV653" s="14"/>
      <c r="BW653" s="14"/>
      <c r="BX653" s="14"/>
      <c r="BY653" s="14"/>
      <c r="BZ653" s="14"/>
      <c r="CA653" s="14"/>
      <c r="CB653" s="14"/>
      <c r="CC653" s="14"/>
      <c r="CD653" s="14"/>
      <c r="CE653" s="14"/>
      <c r="CF653" s="14"/>
      <c r="CG653" s="14"/>
      <c r="CH653" s="14"/>
      <c r="CI653" s="14"/>
      <c r="CJ653" s="14"/>
      <c r="CK653" s="14"/>
    </row>
    <row r="654" spans="1:89"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c r="AX654" s="14"/>
      <c r="AY654" s="14"/>
      <c r="AZ654" s="14"/>
      <c r="BA654" s="14"/>
      <c r="BB654" s="14"/>
      <c r="BC654" s="14"/>
      <c r="BD654" s="14"/>
      <c r="BE654" s="14"/>
      <c r="BF654" s="14"/>
      <c r="BG654" s="14"/>
      <c r="BH654" s="14"/>
      <c r="BI654" s="14"/>
      <c r="BJ654" s="14"/>
      <c r="BK654" s="14"/>
      <c r="BL654" s="14"/>
      <c r="BM654" s="14"/>
      <c r="BN654" s="14"/>
      <c r="BO654" s="14"/>
      <c r="BP654" s="14"/>
      <c r="BQ654" s="14"/>
      <c r="BR654" s="14"/>
      <c r="BS654" s="14"/>
      <c r="BT654" s="14"/>
      <c r="BU654" s="14"/>
      <c r="BV654" s="14"/>
      <c r="BW654" s="14"/>
      <c r="BX654" s="14"/>
      <c r="BY654" s="14"/>
      <c r="BZ654" s="14"/>
      <c r="CA654" s="14"/>
      <c r="CB654" s="14"/>
      <c r="CC654" s="14"/>
      <c r="CD654" s="14"/>
      <c r="CE654" s="14"/>
      <c r="CF654" s="14"/>
      <c r="CG654" s="14"/>
      <c r="CH654" s="14"/>
      <c r="CI654" s="14"/>
      <c r="CJ654" s="14"/>
      <c r="CK654" s="14"/>
    </row>
    <row r="655" spans="1:89"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c r="AX655" s="14"/>
      <c r="AY655" s="14"/>
      <c r="AZ655" s="14"/>
      <c r="BA655" s="14"/>
      <c r="BB655" s="14"/>
      <c r="BC655" s="14"/>
      <c r="BD655" s="14"/>
      <c r="BE655" s="14"/>
      <c r="BF655" s="14"/>
      <c r="BG655" s="14"/>
      <c r="BH655" s="14"/>
      <c r="BI655" s="14"/>
      <c r="BJ655" s="14"/>
      <c r="BK655" s="14"/>
      <c r="BL655" s="14"/>
      <c r="BM655" s="14"/>
      <c r="BN655" s="14"/>
      <c r="BO655" s="14"/>
      <c r="BP655" s="14"/>
      <c r="BQ655" s="14"/>
      <c r="BR655" s="14"/>
      <c r="BS655" s="14"/>
      <c r="BT655" s="14"/>
      <c r="BU655" s="14"/>
      <c r="BV655" s="14"/>
      <c r="BW655" s="14"/>
      <c r="BX655" s="14"/>
      <c r="BY655" s="14"/>
      <c r="BZ655" s="14"/>
      <c r="CA655" s="14"/>
      <c r="CB655" s="14"/>
      <c r="CC655" s="14"/>
      <c r="CD655" s="14"/>
      <c r="CE655" s="14"/>
      <c r="CF655" s="14"/>
      <c r="CG655" s="14"/>
      <c r="CH655" s="14"/>
      <c r="CI655" s="14"/>
      <c r="CJ655" s="14"/>
      <c r="CK655" s="14"/>
    </row>
    <row r="656" spans="1:89"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c r="AX656" s="14"/>
      <c r="AY656" s="14"/>
      <c r="AZ656" s="14"/>
      <c r="BA656" s="14"/>
      <c r="BB656" s="14"/>
      <c r="BC656" s="14"/>
      <c r="BD656" s="14"/>
      <c r="BE656" s="14"/>
      <c r="BF656" s="14"/>
      <c r="BG656" s="14"/>
      <c r="BH656" s="14"/>
      <c r="BI656" s="14"/>
      <c r="BJ656" s="14"/>
      <c r="BK656" s="14"/>
      <c r="BL656" s="14"/>
      <c r="BM656" s="14"/>
      <c r="BN656" s="14"/>
      <c r="BO656" s="14"/>
      <c r="BP656" s="14"/>
      <c r="BQ656" s="14"/>
      <c r="BR656" s="14"/>
      <c r="BS656" s="14"/>
      <c r="BT656" s="14"/>
      <c r="BU656" s="14"/>
      <c r="BV656" s="14"/>
      <c r="BW656" s="14"/>
      <c r="BX656" s="14"/>
      <c r="BY656" s="14"/>
      <c r="BZ656" s="14"/>
      <c r="CA656" s="14"/>
      <c r="CB656" s="14"/>
      <c r="CC656" s="14"/>
      <c r="CD656" s="14"/>
      <c r="CE656" s="14"/>
      <c r="CF656" s="14"/>
      <c r="CG656" s="14"/>
      <c r="CH656" s="14"/>
      <c r="CI656" s="14"/>
      <c r="CJ656" s="14"/>
      <c r="CK656" s="14"/>
    </row>
    <row r="657" spans="1:89"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14"/>
      <c r="AY657" s="14"/>
      <c r="AZ657" s="14"/>
      <c r="BA657" s="14"/>
      <c r="BB657" s="14"/>
      <c r="BC657" s="14"/>
      <c r="BD657" s="14"/>
      <c r="BE657" s="14"/>
      <c r="BF657" s="14"/>
      <c r="BG657" s="14"/>
      <c r="BH657" s="14"/>
      <c r="BI657" s="14"/>
      <c r="BJ657" s="14"/>
      <c r="BK657" s="14"/>
      <c r="BL657" s="14"/>
      <c r="BM657" s="14"/>
      <c r="BN657" s="14"/>
      <c r="BO657" s="14"/>
      <c r="BP657" s="14"/>
      <c r="BQ657" s="14"/>
      <c r="BR657" s="14"/>
      <c r="BS657" s="14"/>
      <c r="BT657" s="14"/>
      <c r="BU657" s="14"/>
      <c r="BV657" s="14"/>
      <c r="BW657" s="14"/>
      <c r="BX657" s="14"/>
      <c r="BY657" s="14"/>
      <c r="BZ657" s="14"/>
      <c r="CA657" s="14"/>
      <c r="CB657" s="14"/>
      <c r="CC657" s="14"/>
      <c r="CD657" s="14"/>
      <c r="CE657" s="14"/>
      <c r="CF657" s="14"/>
      <c r="CG657" s="14"/>
      <c r="CH657" s="14"/>
      <c r="CI657" s="14"/>
      <c r="CJ657" s="14"/>
      <c r="CK657" s="14"/>
    </row>
    <row r="658" spans="1:89"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c r="AN658" s="14"/>
      <c r="AO658" s="14"/>
      <c r="AP658" s="14"/>
      <c r="AQ658" s="14"/>
      <c r="AR658" s="14"/>
      <c r="AS658" s="14"/>
      <c r="AT658" s="14"/>
      <c r="AU658" s="14"/>
      <c r="AV658" s="14"/>
      <c r="AW658" s="14"/>
      <c r="AX658" s="14"/>
      <c r="AY658" s="14"/>
      <c r="AZ658" s="14"/>
      <c r="BA658" s="14"/>
      <c r="BB658" s="14"/>
      <c r="BC658" s="14"/>
      <c r="BD658" s="14"/>
      <c r="BE658" s="14"/>
      <c r="BF658" s="14"/>
      <c r="BG658" s="14"/>
      <c r="BH658" s="14"/>
      <c r="BI658" s="14"/>
      <c r="BJ658" s="14"/>
      <c r="BK658" s="14"/>
      <c r="BL658" s="14"/>
      <c r="BM658" s="14"/>
      <c r="BN658" s="14"/>
      <c r="BO658" s="14"/>
      <c r="BP658" s="14"/>
      <c r="BQ658" s="14"/>
      <c r="BR658" s="14"/>
      <c r="BS658" s="14"/>
      <c r="BT658" s="14"/>
      <c r="BU658" s="14"/>
      <c r="BV658" s="14"/>
      <c r="BW658" s="14"/>
      <c r="BX658" s="14"/>
      <c r="BY658" s="14"/>
      <c r="BZ658" s="14"/>
      <c r="CA658" s="14"/>
      <c r="CB658" s="14"/>
      <c r="CC658" s="14"/>
      <c r="CD658" s="14"/>
      <c r="CE658" s="14"/>
      <c r="CF658" s="14"/>
      <c r="CG658" s="14"/>
      <c r="CH658" s="14"/>
      <c r="CI658" s="14"/>
      <c r="CJ658" s="14"/>
      <c r="CK658" s="14"/>
    </row>
    <row r="659" spans="1:89"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14"/>
      <c r="AY659" s="14"/>
      <c r="AZ659" s="14"/>
      <c r="BA659" s="14"/>
      <c r="BB659" s="14"/>
      <c r="BC659" s="14"/>
      <c r="BD659" s="14"/>
      <c r="BE659" s="14"/>
      <c r="BF659" s="14"/>
      <c r="BG659" s="14"/>
      <c r="BH659" s="14"/>
      <c r="BI659" s="14"/>
      <c r="BJ659" s="14"/>
      <c r="BK659" s="14"/>
      <c r="BL659" s="14"/>
      <c r="BM659" s="14"/>
      <c r="BN659" s="14"/>
      <c r="BO659" s="14"/>
      <c r="BP659" s="14"/>
      <c r="BQ659" s="14"/>
      <c r="BR659" s="14"/>
      <c r="BS659" s="14"/>
      <c r="BT659" s="14"/>
      <c r="BU659" s="14"/>
      <c r="BV659" s="14"/>
      <c r="BW659" s="14"/>
      <c r="BX659" s="14"/>
      <c r="BY659" s="14"/>
      <c r="BZ659" s="14"/>
      <c r="CA659" s="14"/>
      <c r="CB659" s="14"/>
      <c r="CC659" s="14"/>
      <c r="CD659" s="14"/>
      <c r="CE659" s="14"/>
      <c r="CF659" s="14"/>
      <c r="CG659" s="14"/>
      <c r="CH659" s="14"/>
      <c r="CI659" s="14"/>
      <c r="CJ659" s="14"/>
      <c r="CK659" s="14"/>
    </row>
    <row r="660" spans="1:89"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c r="AN660" s="14"/>
      <c r="AO660" s="14"/>
      <c r="AP660" s="14"/>
      <c r="AQ660" s="14"/>
      <c r="AR660" s="14"/>
      <c r="AS660" s="14"/>
      <c r="AT660" s="14"/>
      <c r="AU660" s="14"/>
      <c r="AV660" s="14"/>
      <c r="AW660" s="14"/>
      <c r="AX660" s="14"/>
      <c r="AY660" s="14"/>
      <c r="AZ660" s="14"/>
      <c r="BA660" s="14"/>
      <c r="BB660" s="14"/>
      <c r="BC660" s="14"/>
      <c r="BD660" s="14"/>
      <c r="BE660" s="14"/>
      <c r="BF660" s="14"/>
      <c r="BG660" s="14"/>
      <c r="BH660" s="14"/>
      <c r="BI660" s="14"/>
      <c r="BJ660" s="14"/>
      <c r="BK660" s="14"/>
      <c r="BL660" s="14"/>
      <c r="BM660" s="14"/>
      <c r="BN660" s="14"/>
      <c r="BO660" s="14"/>
      <c r="BP660" s="14"/>
      <c r="BQ660" s="14"/>
      <c r="BR660" s="14"/>
      <c r="BS660" s="14"/>
      <c r="BT660" s="14"/>
      <c r="BU660" s="14"/>
      <c r="BV660" s="14"/>
      <c r="BW660" s="14"/>
      <c r="BX660" s="14"/>
      <c r="BY660" s="14"/>
      <c r="BZ660" s="14"/>
      <c r="CA660" s="14"/>
      <c r="CB660" s="14"/>
      <c r="CC660" s="14"/>
      <c r="CD660" s="14"/>
      <c r="CE660" s="14"/>
      <c r="CF660" s="14"/>
      <c r="CG660" s="14"/>
      <c r="CH660" s="14"/>
      <c r="CI660" s="14"/>
      <c r="CJ660" s="14"/>
      <c r="CK660" s="14"/>
    </row>
    <row r="661" spans="1:89"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c r="AN661" s="14"/>
      <c r="AO661" s="14"/>
      <c r="AP661" s="14"/>
      <c r="AQ661" s="14"/>
      <c r="AR661" s="14"/>
      <c r="AS661" s="14"/>
      <c r="AT661" s="14"/>
      <c r="AU661" s="14"/>
      <c r="AV661" s="14"/>
      <c r="AW661" s="14"/>
      <c r="AX661" s="14"/>
      <c r="AY661" s="14"/>
      <c r="AZ661" s="14"/>
      <c r="BA661" s="14"/>
      <c r="BB661" s="14"/>
      <c r="BC661" s="14"/>
      <c r="BD661" s="14"/>
      <c r="BE661" s="14"/>
      <c r="BF661" s="14"/>
      <c r="BG661" s="14"/>
      <c r="BH661" s="14"/>
      <c r="BI661" s="14"/>
      <c r="BJ661" s="14"/>
      <c r="BK661" s="14"/>
      <c r="BL661" s="14"/>
      <c r="BM661" s="14"/>
      <c r="BN661" s="14"/>
      <c r="BO661" s="14"/>
      <c r="BP661" s="14"/>
      <c r="BQ661" s="14"/>
      <c r="BR661" s="14"/>
      <c r="BS661" s="14"/>
      <c r="BT661" s="14"/>
      <c r="BU661" s="14"/>
      <c r="BV661" s="14"/>
      <c r="BW661" s="14"/>
      <c r="BX661" s="14"/>
      <c r="BY661" s="14"/>
      <c r="BZ661" s="14"/>
      <c r="CA661" s="14"/>
      <c r="CB661" s="14"/>
      <c r="CC661" s="14"/>
      <c r="CD661" s="14"/>
      <c r="CE661" s="14"/>
      <c r="CF661" s="14"/>
      <c r="CG661" s="14"/>
      <c r="CH661" s="14"/>
      <c r="CI661" s="14"/>
      <c r="CJ661" s="14"/>
      <c r="CK661" s="14"/>
    </row>
    <row r="662" spans="1:89"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14"/>
      <c r="AY662" s="14"/>
      <c r="AZ662" s="14"/>
      <c r="BA662" s="14"/>
      <c r="BB662" s="14"/>
      <c r="BC662" s="14"/>
      <c r="BD662" s="14"/>
      <c r="BE662" s="14"/>
      <c r="BF662" s="14"/>
      <c r="BG662" s="14"/>
      <c r="BH662" s="14"/>
      <c r="BI662" s="14"/>
      <c r="BJ662" s="14"/>
      <c r="BK662" s="14"/>
      <c r="BL662" s="14"/>
      <c r="BM662" s="14"/>
      <c r="BN662" s="14"/>
      <c r="BO662" s="14"/>
      <c r="BP662" s="14"/>
      <c r="BQ662" s="14"/>
      <c r="BR662" s="14"/>
      <c r="BS662" s="14"/>
      <c r="BT662" s="14"/>
      <c r="BU662" s="14"/>
      <c r="BV662" s="14"/>
      <c r="BW662" s="14"/>
      <c r="BX662" s="14"/>
      <c r="BY662" s="14"/>
      <c r="BZ662" s="14"/>
      <c r="CA662" s="14"/>
      <c r="CB662" s="14"/>
      <c r="CC662" s="14"/>
      <c r="CD662" s="14"/>
      <c r="CE662" s="14"/>
      <c r="CF662" s="14"/>
      <c r="CG662" s="14"/>
      <c r="CH662" s="14"/>
      <c r="CI662" s="14"/>
      <c r="CJ662" s="14"/>
      <c r="CK662" s="14"/>
    </row>
    <row r="663" spans="1:89"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c r="AX663" s="14"/>
      <c r="AY663" s="14"/>
      <c r="AZ663" s="14"/>
      <c r="BA663" s="14"/>
      <c r="BB663" s="14"/>
      <c r="BC663" s="14"/>
      <c r="BD663" s="14"/>
      <c r="BE663" s="14"/>
      <c r="BF663" s="14"/>
      <c r="BG663" s="14"/>
      <c r="BH663" s="14"/>
      <c r="BI663" s="14"/>
      <c r="BJ663" s="14"/>
      <c r="BK663" s="14"/>
      <c r="BL663" s="14"/>
      <c r="BM663" s="14"/>
      <c r="BN663" s="14"/>
      <c r="BO663" s="14"/>
      <c r="BP663" s="14"/>
      <c r="BQ663" s="14"/>
      <c r="BR663" s="14"/>
      <c r="BS663" s="14"/>
      <c r="BT663" s="14"/>
      <c r="BU663" s="14"/>
      <c r="BV663" s="14"/>
      <c r="BW663" s="14"/>
      <c r="BX663" s="14"/>
      <c r="BY663" s="14"/>
      <c r="BZ663" s="14"/>
      <c r="CA663" s="14"/>
      <c r="CB663" s="14"/>
      <c r="CC663" s="14"/>
      <c r="CD663" s="14"/>
      <c r="CE663" s="14"/>
      <c r="CF663" s="14"/>
      <c r="CG663" s="14"/>
      <c r="CH663" s="14"/>
      <c r="CI663" s="14"/>
      <c r="CJ663" s="14"/>
      <c r="CK663" s="14"/>
    </row>
    <row r="664" spans="1:89"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c r="AN664" s="14"/>
      <c r="AO664" s="14"/>
      <c r="AP664" s="14"/>
      <c r="AQ664" s="14"/>
      <c r="AR664" s="14"/>
      <c r="AS664" s="14"/>
      <c r="AT664" s="14"/>
      <c r="AU664" s="14"/>
      <c r="AV664" s="14"/>
      <c r="AW664" s="14"/>
      <c r="AX664" s="14"/>
      <c r="AY664" s="14"/>
      <c r="AZ664" s="14"/>
      <c r="BA664" s="14"/>
      <c r="BB664" s="14"/>
      <c r="BC664" s="14"/>
      <c r="BD664" s="14"/>
      <c r="BE664" s="14"/>
      <c r="BF664" s="14"/>
      <c r="BG664" s="14"/>
      <c r="BH664" s="14"/>
      <c r="BI664" s="14"/>
      <c r="BJ664" s="14"/>
      <c r="BK664" s="14"/>
      <c r="BL664" s="14"/>
      <c r="BM664" s="14"/>
      <c r="BN664" s="14"/>
      <c r="BO664" s="14"/>
      <c r="BP664" s="14"/>
      <c r="BQ664" s="14"/>
      <c r="BR664" s="14"/>
      <c r="BS664" s="14"/>
      <c r="BT664" s="14"/>
      <c r="BU664" s="14"/>
      <c r="BV664" s="14"/>
      <c r="BW664" s="14"/>
      <c r="BX664" s="14"/>
      <c r="BY664" s="14"/>
      <c r="BZ664" s="14"/>
      <c r="CA664" s="14"/>
      <c r="CB664" s="14"/>
      <c r="CC664" s="14"/>
      <c r="CD664" s="14"/>
      <c r="CE664" s="14"/>
      <c r="CF664" s="14"/>
      <c r="CG664" s="14"/>
      <c r="CH664" s="14"/>
      <c r="CI664" s="14"/>
      <c r="CJ664" s="14"/>
      <c r="CK664" s="14"/>
    </row>
    <row r="665" spans="1:89"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c r="AN665" s="14"/>
      <c r="AO665" s="14"/>
      <c r="AP665" s="14"/>
      <c r="AQ665" s="14"/>
      <c r="AR665" s="14"/>
      <c r="AS665" s="14"/>
      <c r="AT665" s="14"/>
      <c r="AU665" s="14"/>
      <c r="AV665" s="14"/>
      <c r="AW665" s="14"/>
      <c r="AX665" s="14"/>
      <c r="AY665" s="14"/>
      <c r="AZ665" s="14"/>
      <c r="BA665" s="14"/>
      <c r="BB665" s="14"/>
      <c r="BC665" s="14"/>
      <c r="BD665" s="14"/>
      <c r="BE665" s="14"/>
      <c r="BF665" s="14"/>
      <c r="BG665" s="14"/>
      <c r="BH665" s="14"/>
      <c r="BI665" s="14"/>
      <c r="BJ665" s="14"/>
      <c r="BK665" s="14"/>
      <c r="BL665" s="14"/>
      <c r="BM665" s="14"/>
      <c r="BN665" s="14"/>
      <c r="BO665" s="14"/>
      <c r="BP665" s="14"/>
      <c r="BQ665" s="14"/>
      <c r="BR665" s="14"/>
      <c r="BS665" s="14"/>
      <c r="BT665" s="14"/>
      <c r="BU665" s="14"/>
      <c r="BV665" s="14"/>
      <c r="BW665" s="14"/>
      <c r="BX665" s="14"/>
      <c r="BY665" s="14"/>
      <c r="BZ665" s="14"/>
      <c r="CA665" s="14"/>
      <c r="CB665" s="14"/>
      <c r="CC665" s="14"/>
      <c r="CD665" s="14"/>
      <c r="CE665" s="14"/>
      <c r="CF665" s="14"/>
      <c r="CG665" s="14"/>
      <c r="CH665" s="14"/>
      <c r="CI665" s="14"/>
      <c r="CJ665" s="14"/>
      <c r="CK665" s="14"/>
    </row>
    <row r="666" spans="1:89"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c r="AN666" s="14"/>
      <c r="AO666" s="14"/>
      <c r="AP666" s="14"/>
      <c r="AQ666" s="14"/>
      <c r="AR666" s="14"/>
      <c r="AS666" s="14"/>
      <c r="AT666" s="14"/>
      <c r="AU666" s="14"/>
      <c r="AV666" s="14"/>
      <c r="AW666" s="14"/>
      <c r="AX666" s="14"/>
      <c r="AY666" s="14"/>
      <c r="AZ666" s="14"/>
      <c r="BA666" s="14"/>
      <c r="BB666" s="14"/>
      <c r="BC666" s="14"/>
      <c r="BD666" s="14"/>
      <c r="BE666" s="14"/>
      <c r="BF666" s="14"/>
      <c r="BG666" s="14"/>
      <c r="BH666" s="14"/>
      <c r="BI666" s="14"/>
      <c r="BJ666" s="14"/>
      <c r="BK666" s="14"/>
      <c r="BL666" s="14"/>
      <c r="BM666" s="14"/>
      <c r="BN666" s="14"/>
      <c r="BO666" s="14"/>
      <c r="BP666" s="14"/>
      <c r="BQ666" s="14"/>
      <c r="BR666" s="14"/>
      <c r="BS666" s="14"/>
      <c r="BT666" s="14"/>
      <c r="BU666" s="14"/>
      <c r="BV666" s="14"/>
      <c r="BW666" s="14"/>
      <c r="BX666" s="14"/>
      <c r="BY666" s="14"/>
      <c r="BZ666" s="14"/>
      <c r="CA666" s="14"/>
      <c r="CB666" s="14"/>
      <c r="CC666" s="14"/>
      <c r="CD666" s="14"/>
      <c r="CE666" s="14"/>
      <c r="CF666" s="14"/>
      <c r="CG666" s="14"/>
      <c r="CH666" s="14"/>
      <c r="CI666" s="14"/>
      <c r="CJ666" s="14"/>
      <c r="CK666" s="14"/>
    </row>
    <row r="667" spans="1:89"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c r="AN667" s="14"/>
      <c r="AO667" s="14"/>
      <c r="AP667" s="14"/>
      <c r="AQ667" s="14"/>
      <c r="AR667" s="14"/>
      <c r="AS667" s="14"/>
      <c r="AT667" s="14"/>
      <c r="AU667" s="14"/>
      <c r="AV667" s="14"/>
      <c r="AW667" s="14"/>
      <c r="AX667" s="14"/>
      <c r="AY667" s="14"/>
      <c r="AZ667" s="14"/>
      <c r="BA667" s="14"/>
      <c r="BB667" s="14"/>
      <c r="BC667" s="14"/>
      <c r="BD667" s="14"/>
      <c r="BE667" s="14"/>
      <c r="BF667" s="14"/>
      <c r="BG667" s="14"/>
      <c r="BH667" s="14"/>
      <c r="BI667" s="14"/>
      <c r="BJ667" s="14"/>
      <c r="BK667" s="14"/>
      <c r="BL667" s="14"/>
      <c r="BM667" s="14"/>
      <c r="BN667" s="14"/>
      <c r="BO667" s="14"/>
      <c r="BP667" s="14"/>
      <c r="BQ667" s="14"/>
      <c r="BR667" s="14"/>
      <c r="BS667" s="14"/>
      <c r="BT667" s="14"/>
      <c r="BU667" s="14"/>
      <c r="BV667" s="14"/>
      <c r="BW667" s="14"/>
      <c r="BX667" s="14"/>
      <c r="BY667" s="14"/>
      <c r="BZ667" s="14"/>
      <c r="CA667" s="14"/>
      <c r="CB667" s="14"/>
      <c r="CC667" s="14"/>
      <c r="CD667" s="14"/>
      <c r="CE667" s="14"/>
      <c r="CF667" s="14"/>
      <c r="CG667" s="14"/>
      <c r="CH667" s="14"/>
      <c r="CI667" s="14"/>
      <c r="CJ667" s="14"/>
      <c r="CK667" s="14"/>
    </row>
    <row r="668" spans="1:89"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c r="AN668" s="14"/>
      <c r="AO668" s="14"/>
      <c r="AP668" s="14"/>
      <c r="AQ668" s="14"/>
      <c r="AR668" s="14"/>
      <c r="AS668" s="14"/>
      <c r="AT668" s="14"/>
      <c r="AU668" s="14"/>
      <c r="AV668" s="14"/>
      <c r="AW668" s="14"/>
      <c r="AX668" s="14"/>
      <c r="AY668" s="14"/>
      <c r="AZ668" s="14"/>
      <c r="BA668" s="14"/>
      <c r="BB668" s="14"/>
      <c r="BC668" s="14"/>
      <c r="BD668" s="14"/>
      <c r="BE668" s="14"/>
      <c r="BF668" s="14"/>
      <c r="BG668" s="14"/>
      <c r="BH668" s="14"/>
      <c r="BI668" s="14"/>
      <c r="BJ668" s="14"/>
      <c r="BK668" s="14"/>
      <c r="BL668" s="14"/>
      <c r="BM668" s="14"/>
      <c r="BN668" s="14"/>
      <c r="BO668" s="14"/>
      <c r="BP668" s="14"/>
      <c r="BQ668" s="14"/>
      <c r="BR668" s="14"/>
      <c r="BS668" s="14"/>
      <c r="BT668" s="14"/>
      <c r="BU668" s="14"/>
      <c r="BV668" s="14"/>
      <c r="BW668" s="14"/>
      <c r="BX668" s="14"/>
      <c r="BY668" s="14"/>
      <c r="BZ668" s="14"/>
      <c r="CA668" s="14"/>
      <c r="CB668" s="14"/>
      <c r="CC668" s="14"/>
      <c r="CD668" s="14"/>
      <c r="CE668" s="14"/>
      <c r="CF668" s="14"/>
      <c r="CG668" s="14"/>
      <c r="CH668" s="14"/>
      <c r="CI668" s="14"/>
      <c r="CJ668" s="14"/>
      <c r="CK668" s="14"/>
    </row>
    <row r="669" spans="1:89"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c r="AN669" s="14"/>
      <c r="AO669" s="14"/>
      <c r="AP669" s="14"/>
      <c r="AQ669" s="14"/>
      <c r="AR669" s="14"/>
      <c r="AS669" s="14"/>
      <c r="AT669" s="14"/>
      <c r="AU669" s="14"/>
      <c r="AV669" s="14"/>
      <c r="AW669" s="14"/>
      <c r="AX669" s="14"/>
      <c r="AY669" s="14"/>
      <c r="AZ669" s="14"/>
      <c r="BA669" s="14"/>
      <c r="BB669" s="14"/>
      <c r="BC669" s="14"/>
      <c r="BD669" s="14"/>
      <c r="BE669" s="14"/>
      <c r="BF669" s="14"/>
      <c r="BG669" s="14"/>
      <c r="BH669" s="14"/>
      <c r="BI669" s="14"/>
      <c r="BJ669" s="14"/>
      <c r="BK669" s="14"/>
      <c r="BL669" s="14"/>
      <c r="BM669" s="14"/>
      <c r="BN669" s="14"/>
      <c r="BO669" s="14"/>
      <c r="BP669" s="14"/>
      <c r="BQ669" s="14"/>
      <c r="BR669" s="14"/>
      <c r="BS669" s="14"/>
      <c r="BT669" s="14"/>
      <c r="BU669" s="14"/>
      <c r="BV669" s="14"/>
      <c r="BW669" s="14"/>
      <c r="BX669" s="14"/>
      <c r="BY669" s="14"/>
      <c r="BZ669" s="14"/>
      <c r="CA669" s="14"/>
      <c r="CB669" s="14"/>
      <c r="CC669" s="14"/>
      <c r="CD669" s="14"/>
      <c r="CE669" s="14"/>
      <c r="CF669" s="14"/>
      <c r="CG669" s="14"/>
      <c r="CH669" s="14"/>
      <c r="CI669" s="14"/>
      <c r="CJ669" s="14"/>
      <c r="CK669" s="14"/>
    </row>
    <row r="670" spans="1:89"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c r="AN670" s="14"/>
      <c r="AO670" s="14"/>
      <c r="AP670" s="14"/>
      <c r="AQ670" s="14"/>
      <c r="AR670" s="14"/>
      <c r="AS670" s="14"/>
      <c r="AT670" s="14"/>
      <c r="AU670" s="14"/>
      <c r="AV670" s="14"/>
      <c r="AW670" s="14"/>
      <c r="AX670" s="14"/>
      <c r="AY670" s="14"/>
      <c r="AZ670" s="14"/>
      <c r="BA670" s="14"/>
      <c r="BB670" s="14"/>
      <c r="BC670" s="14"/>
      <c r="BD670" s="14"/>
      <c r="BE670" s="14"/>
      <c r="BF670" s="14"/>
      <c r="BG670" s="14"/>
      <c r="BH670" s="14"/>
      <c r="BI670" s="14"/>
      <c r="BJ670" s="14"/>
      <c r="BK670" s="14"/>
      <c r="BL670" s="14"/>
      <c r="BM670" s="14"/>
      <c r="BN670" s="14"/>
      <c r="BO670" s="14"/>
      <c r="BP670" s="14"/>
      <c r="BQ670" s="14"/>
      <c r="BR670" s="14"/>
      <c r="BS670" s="14"/>
      <c r="BT670" s="14"/>
      <c r="BU670" s="14"/>
      <c r="BV670" s="14"/>
      <c r="BW670" s="14"/>
      <c r="BX670" s="14"/>
      <c r="BY670" s="14"/>
      <c r="BZ670" s="14"/>
      <c r="CA670" s="14"/>
      <c r="CB670" s="14"/>
      <c r="CC670" s="14"/>
      <c r="CD670" s="14"/>
      <c r="CE670" s="14"/>
      <c r="CF670" s="14"/>
      <c r="CG670" s="14"/>
      <c r="CH670" s="14"/>
      <c r="CI670" s="14"/>
      <c r="CJ670" s="14"/>
      <c r="CK670" s="14"/>
    </row>
    <row r="671" spans="1:89"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c r="AN671" s="14"/>
      <c r="AO671" s="14"/>
      <c r="AP671" s="14"/>
      <c r="AQ671" s="14"/>
      <c r="AR671" s="14"/>
      <c r="AS671" s="14"/>
      <c r="AT671" s="14"/>
      <c r="AU671" s="14"/>
      <c r="AV671" s="14"/>
      <c r="AW671" s="14"/>
      <c r="AX671" s="14"/>
      <c r="AY671" s="14"/>
      <c r="AZ671" s="14"/>
      <c r="BA671" s="14"/>
      <c r="BB671" s="14"/>
      <c r="BC671" s="14"/>
      <c r="BD671" s="14"/>
      <c r="BE671" s="14"/>
      <c r="BF671" s="14"/>
      <c r="BG671" s="14"/>
      <c r="BH671" s="14"/>
      <c r="BI671" s="14"/>
      <c r="BJ671" s="14"/>
      <c r="BK671" s="14"/>
      <c r="BL671" s="14"/>
      <c r="BM671" s="14"/>
      <c r="BN671" s="14"/>
      <c r="BO671" s="14"/>
      <c r="BP671" s="14"/>
      <c r="BQ671" s="14"/>
      <c r="BR671" s="14"/>
      <c r="BS671" s="14"/>
      <c r="BT671" s="14"/>
      <c r="BU671" s="14"/>
      <c r="BV671" s="14"/>
      <c r="BW671" s="14"/>
      <c r="BX671" s="14"/>
      <c r="BY671" s="14"/>
      <c r="BZ671" s="14"/>
      <c r="CA671" s="14"/>
      <c r="CB671" s="14"/>
      <c r="CC671" s="14"/>
      <c r="CD671" s="14"/>
      <c r="CE671" s="14"/>
      <c r="CF671" s="14"/>
      <c r="CG671" s="14"/>
      <c r="CH671" s="14"/>
      <c r="CI671" s="14"/>
      <c r="CJ671" s="14"/>
      <c r="CK671" s="14"/>
    </row>
    <row r="672" spans="1:89"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c r="AN672" s="14"/>
      <c r="AO672" s="14"/>
      <c r="AP672" s="14"/>
      <c r="AQ672" s="14"/>
      <c r="AR672" s="14"/>
      <c r="AS672" s="14"/>
      <c r="AT672" s="14"/>
      <c r="AU672" s="14"/>
      <c r="AV672" s="14"/>
      <c r="AW672" s="14"/>
      <c r="AX672" s="14"/>
      <c r="AY672" s="14"/>
      <c r="AZ672" s="14"/>
      <c r="BA672" s="14"/>
      <c r="BB672" s="14"/>
      <c r="BC672" s="14"/>
      <c r="BD672" s="14"/>
      <c r="BE672" s="14"/>
      <c r="BF672" s="14"/>
      <c r="BG672" s="14"/>
      <c r="BH672" s="14"/>
      <c r="BI672" s="14"/>
      <c r="BJ672" s="14"/>
      <c r="BK672" s="14"/>
      <c r="BL672" s="14"/>
      <c r="BM672" s="14"/>
      <c r="BN672" s="14"/>
      <c r="BO672" s="14"/>
      <c r="BP672" s="14"/>
      <c r="BQ672" s="14"/>
      <c r="BR672" s="14"/>
      <c r="BS672" s="14"/>
      <c r="BT672" s="14"/>
      <c r="BU672" s="14"/>
      <c r="BV672" s="14"/>
      <c r="BW672" s="14"/>
      <c r="BX672" s="14"/>
      <c r="BY672" s="14"/>
      <c r="BZ672" s="14"/>
      <c r="CA672" s="14"/>
      <c r="CB672" s="14"/>
      <c r="CC672" s="14"/>
      <c r="CD672" s="14"/>
      <c r="CE672" s="14"/>
      <c r="CF672" s="14"/>
      <c r="CG672" s="14"/>
      <c r="CH672" s="14"/>
      <c r="CI672" s="14"/>
      <c r="CJ672" s="14"/>
      <c r="CK672" s="14"/>
    </row>
    <row r="673" spans="1:89"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c r="AQ673" s="14"/>
      <c r="AR673" s="14"/>
      <c r="AS673" s="14"/>
      <c r="AT673" s="14"/>
      <c r="AU673" s="14"/>
      <c r="AV673" s="14"/>
      <c r="AW673" s="14"/>
      <c r="AX673" s="14"/>
      <c r="AY673" s="14"/>
      <c r="AZ673" s="14"/>
      <c r="BA673" s="14"/>
      <c r="BB673" s="14"/>
      <c r="BC673" s="14"/>
      <c r="BD673" s="14"/>
      <c r="BE673" s="14"/>
      <c r="BF673" s="14"/>
      <c r="BG673" s="14"/>
      <c r="BH673" s="14"/>
      <c r="BI673" s="14"/>
      <c r="BJ673" s="14"/>
      <c r="BK673" s="14"/>
      <c r="BL673" s="14"/>
      <c r="BM673" s="14"/>
      <c r="BN673" s="14"/>
      <c r="BO673" s="14"/>
      <c r="BP673" s="14"/>
      <c r="BQ673" s="14"/>
      <c r="BR673" s="14"/>
      <c r="BS673" s="14"/>
      <c r="BT673" s="14"/>
      <c r="BU673" s="14"/>
      <c r="BV673" s="14"/>
      <c r="BW673" s="14"/>
      <c r="BX673" s="14"/>
      <c r="BY673" s="14"/>
      <c r="BZ673" s="14"/>
      <c r="CA673" s="14"/>
      <c r="CB673" s="14"/>
      <c r="CC673" s="14"/>
      <c r="CD673" s="14"/>
      <c r="CE673" s="14"/>
      <c r="CF673" s="14"/>
      <c r="CG673" s="14"/>
      <c r="CH673" s="14"/>
      <c r="CI673" s="14"/>
      <c r="CJ673" s="14"/>
      <c r="CK673" s="14"/>
    </row>
    <row r="674" spans="1:89"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c r="AQ674" s="14"/>
      <c r="AR674" s="14"/>
      <c r="AS674" s="14"/>
      <c r="AT674" s="14"/>
      <c r="AU674" s="14"/>
      <c r="AV674" s="14"/>
      <c r="AW674" s="14"/>
      <c r="AX674" s="14"/>
      <c r="AY674" s="14"/>
      <c r="AZ674" s="14"/>
      <c r="BA674" s="14"/>
      <c r="BB674" s="14"/>
      <c r="BC674" s="14"/>
      <c r="BD674" s="14"/>
      <c r="BE674" s="14"/>
      <c r="BF674" s="14"/>
      <c r="BG674" s="14"/>
      <c r="BH674" s="14"/>
      <c r="BI674" s="14"/>
      <c r="BJ674" s="14"/>
      <c r="BK674" s="14"/>
      <c r="BL674" s="14"/>
      <c r="BM674" s="14"/>
      <c r="BN674" s="14"/>
      <c r="BO674" s="14"/>
      <c r="BP674" s="14"/>
      <c r="BQ674" s="14"/>
      <c r="BR674" s="14"/>
      <c r="BS674" s="14"/>
      <c r="BT674" s="14"/>
      <c r="BU674" s="14"/>
      <c r="BV674" s="14"/>
      <c r="BW674" s="14"/>
      <c r="BX674" s="14"/>
      <c r="BY674" s="14"/>
      <c r="BZ674" s="14"/>
      <c r="CA674" s="14"/>
      <c r="CB674" s="14"/>
      <c r="CC674" s="14"/>
      <c r="CD674" s="14"/>
      <c r="CE674" s="14"/>
      <c r="CF674" s="14"/>
      <c r="CG674" s="14"/>
      <c r="CH674" s="14"/>
      <c r="CI674" s="14"/>
      <c r="CJ674" s="14"/>
      <c r="CK674" s="14"/>
    </row>
    <row r="675" spans="1:89"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c r="AN675" s="14"/>
      <c r="AO675" s="14"/>
      <c r="AP675" s="14"/>
      <c r="AQ675" s="14"/>
      <c r="AR675" s="14"/>
      <c r="AS675" s="14"/>
      <c r="AT675" s="14"/>
      <c r="AU675" s="14"/>
      <c r="AV675" s="14"/>
      <c r="AW675" s="14"/>
      <c r="AX675" s="14"/>
      <c r="AY675" s="14"/>
      <c r="AZ675" s="14"/>
      <c r="BA675" s="14"/>
      <c r="BB675" s="14"/>
      <c r="BC675" s="14"/>
      <c r="BD675" s="14"/>
      <c r="BE675" s="14"/>
      <c r="BF675" s="14"/>
      <c r="BG675" s="14"/>
      <c r="BH675" s="14"/>
      <c r="BI675" s="14"/>
      <c r="BJ675" s="14"/>
      <c r="BK675" s="14"/>
      <c r="BL675" s="14"/>
      <c r="BM675" s="14"/>
      <c r="BN675" s="14"/>
      <c r="BO675" s="14"/>
      <c r="BP675" s="14"/>
      <c r="BQ675" s="14"/>
      <c r="BR675" s="14"/>
      <c r="BS675" s="14"/>
      <c r="BT675" s="14"/>
      <c r="BU675" s="14"/>
      <c r="BV675" s="14"/>
      <c r="BW675" s="14"/>
      <c r="BX675" s="14"/>
      <c r="BY675" s="14"/>
      <c r="BZ675" s="14"/>
      <c r="CA675" s="14"/>
      <c r="CB675" s="14"/>
      <c r="CC675" s="14"/>
      <c r="CD675" s="14"/>
      <c r="CE675" s="14"/>
      <c r="CF675" s="14"/>
      <c r="CG675" s="14"/>
      <c r="CH675" s="14"/>
      <c r="CI675" s="14"/>
      <c r="CJ675" s="14"/>
      <c r="CK675" s="14"/>
    </row>
    <row r="676" spans="1:89"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c r="AN676" s="14"/>
      <c r="AO676" s="14"/>
      <c r="AP676" s="14"/>
      <c r="AQ676" s="14"/>
      <c r="AR676" s="14"/>
      <c r="AS676" s="14"/>
      <c r="AT676" s="14"/>
      <c r="AU676" s="14"/>
      <c r="AV676" s="14"/>
      <c r="AW676" s="14"/>
      <c r="AX676" s="14"/>
      <c r="AY676" s="14"/>
      <c r="AZ676" s="14"/>
      <c r="BA676" s="14"/>
      <c r="BB676" s="14"/>
      <c r="BC676" s="14"/>
      <c r="BD676" s="14"/>
      <c r="BE676" s="14"/>
      <c r="BF676" s="14"/>
      <c r="BG676" s="14"/>
      <c r="BH676" s="14"/>
      <c r="BI676" s="14"/>
      <c r="BJ676" s="14"/>
      <c r="BK676" s="14"/>
      <c r="BL676" s="14"/>
      <c r="BM676" s="14"/>
      <c r="BN676" s="14"/>
      <c r="BO676" s="14"/>
      <c r="BP676" s="14"/>
      <c r="BQ676" s="14"/>
      <c r="BR676" s="14"/>
      <c r="BS676" s="14"/>
      <c r="BT676" s="14"/>
      <c r="BU676" s="14"/>
      <c r="BV676" s="14"/>
      <c r="BW676" s="14"/>
      <c r="BX676" s="14"/>
      <c r="BY676" s="14"/>
      <c r="BZ676" s="14"/>
      <c r="CA676" s="14"/>
      <c r="CB676" s="14"/>
      <c r="CC676" s="14"/>
      <c r="CD676" s="14"/>
      <c r="CE676" s="14"/>
      <c r="CF676" s="14"/>
      <c r="CG676" s="14"/>
      <c r="CH676" s="14"/>
      <c r="CI676" s="14"/>
      <c r="CJ676" s="14"/>
      <c r="CK676" s="14"/>
    </row>
    <row r="677" spans="1:89"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c r="AN677" s="14"/>
      <c r="AO677" s="14"/>
      <c r="AP677" s="14"/>
      <c r="AQ677" s="14"/>
      <c r="AR677" s="14"/>
      <c r="AS677" s="14"/>
      <c r="AT677" s="14"/>
      <c r="AU677" s="14"/>
      <c r="AV677" s="14"/>
      <c r="AW677" s="14"/>
      <c r="AX677" s="14"/>
      <c r="AY677" s="14"/>
      <c r="AZ677" s="14"/>
      <c r="BA677" s="14"/>
      <c r="BB677" s="14"/>
      <c r="BC677" s="14"/>
      <c r="BD677" s="14"/>
      <c r="BE677" s="14"/>
      <c r="BF677" s="14"/>
      <c r="BG677" s="14"/>
      <c r="BH677" s="14"/>
      <c r="BI677" s="14"/>
      <c r="BJ677" s="14"/>
      <c r="BK677" s="14"/>
      <c r="BL677" s="14"/>
      <c r="BM677" s="14"/>
      <c r="BN677" s="14"/>
      <c r="BO677" s="14"/>
      <c r="BP677" s="14"/>
      <c r="BQ677" s="14"/>
      <c r="BR677" s="14"/>
      <c r="BS677" s="14"/>
      <c r="BT677" s="14"/>
      <c r="BU677" s="14"/>
      <c r="BV677" s="14"/>
      <c r="BW677" s="14"/>
      <c r="BX677" s="14"/>
      <c r="BY677" s="14"/>
      <c r="BZ677" s="14"/>
      <c r="CA677" s="14"/>
      <c r="CB677" s="14"/>
      <c r="CC677" s="14"/>
      <c r="CD677" s="14"/>
      <c r="CE677" s="14"/>
      <c r="CF677" s="14"/>
      <c r="CG677" s="14"/>
      <c r="CH677" s="14"/>
      <c r="CI677" s="14"/>
      <c r="CJ677" s="14"/>
      <c r="CK677" s="14"/>
    </row>
    <row r="678" spans="1:89"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c r="AN678" s="14"/>
      <c r="AO678" s="14"/>
      <c r="AP678" s="14"/>
      <c r="AQ678" s="14"/>
      <c r="AR678" s="14"/>
      <c r="AS678" s="14"/>
      <c r="AT678" s="14"/>
      <c r="AU678" s="14"/>
      <c r="AV678" s="14"/>
      <c r="AW678" s="14"/>
      <c r="AX678" s="14"/>
      <c r="AY678" s="14"/>
      <c r="AZ678" s="14"/>
      <c r="BA678" s="14"/>
      <c r="BB678" s="14"/>
      <c r="BC678" s="14"/>
      <c r="BD678" s="14"/>
      <c r="BE678" s="14"/>
      <c r="BF678" s="14"/>
      <c r="BG678" s="14"/>
      <c r="BH678" s="14"/>
      <c r="BI678" s="14"/>
      <c r="BJ678" s="14"/>
      <c r="BK678" s="14"/>
      <c r="BL678" s="14"/>
      <c r="BM678" s="14"/>
      <c r="BN678" s="14"/>
      <c r="BO678" s="14"/>
      <c r="BP678" s="14"/>
      <c r="BQ678" s="14"/>
      <c r="BR678" s="14"/>
      <c r="BS678" s="14"/>
      <c r="BT678" s="14"/>
      <c r="BU678" s="14"/>
      <c r="BV678" s="14"/>
      <c r="BW678" s="14"/>
      <c r="BX678" s="14"/>
      <c r="BY678" s="14"/>
      <c r="BZ678" s="14"/>
      <c r="CA678" s="14"/>
      <c r="CB678" s="14"/>
      <c r="CC678" s="14"/>
      <c r="CD678" s="14"/>
      <c r="CE678" s="14"/>
      <c r="CF678" s="14"/>
      <c r="CG678" s="14"/>
      <c r="CH678" s="14"/>
      <c r="CI678" s="14"/>
      <c r="CJ678" s="14"/>
      <c r="CK678" s="14"/>
    </row>
    <row r="679" spans="1:89"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c r="AN679" s="14"/>
      <c r="AO679" s="14"/>
      <c r="AP679" s="14"/>
      <c r="AQ679" s="14"/>
      <c r="AR679" s="14"/>
      <c r="AS679" s="14"/>
      <c r="AT679" s="14"/>
      <c r="AU679" s="14"/>
      <c r="AV679" s="14"/>
      <c r="AW679" s="14"/>
      <c r="AX679" s="14"/>
      <c r="AY679" s="14"/>
      <c r="AZ679" s="14"/>
      <c r="BA679" s="14"/>
      <c r="BB679" s="14"/>
      <c r="BC679" s="14"/>
      <c r="BD679" s="14"/>
      <c r="BE679" s="14"/>
      <c r="BF679" s="14"/>
      <c r="BG679" s="14"/>
      <c r="BH679" s="14"/>
      <c r="BI679" s="14"/>
      <c r="BJ679" s="14"/>
      <c r="BK679" s="14"/>
      <c r="BL679" s="14"/>
      <c r="BM679" s="14"/>
      <c r="BN679" s="14"/>
      <c r="BO679" s="14"/>
      <c r="BP679" s="14"/>
      <c r="BQ679" s="14"/>
      <c r="BR679" s="14"/>
      <c r="BS679" s="14"/>
      <c r="BT679" s="14"/>
      <c r="BU679" s="14"/>
      <c r="BV679" s="14"/>
      <c r="BW679" s="14"/>
      <c r="BX679" s="14"/>
      <c r="BY679" s="14"/>
      <c r="BZ679" s="14"/>
      <c r="CA679" s="14"/>
      <c r="CB679" s="14"/>
      <c r="CC679" s="14"/>
      <c r="CD679" s="14"/>
      <c r="CE679" s="14"/>
      <c r="CF679" s="14"/>
      <c r="CG679" s="14"/>
      <c r="CH679" s="14"/>
      <c r="CI679" s="14"/>
      <c r="CJ679" s="14"/>
      <c r="CK679" s="14"/>
    </row>
    <row r="680" spans="1:89"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c r="AN680" s="14"/>
      <c r="AO680" s="14"/>
      <c r="AP680" s="14"/>
      <c r="AQ680" s="14"/>
      <c r="AR680" s="14"/>
      <c r="AS680" s="14"/>
      <c r="AT680" s="14"/>
      <c r="AU680" s="14"/>
      <c r="AV680" s="14"/>
      <c r="AW680" s="14"/>
      <c r="AX680" s="14"/>
      <c r="AY680" s="14"/>
      <c r="AZ680" s="14"/>
      <c r="BA680" s="14"/>
      <c r="BB680" s="14"/>
      <c r="BC680" s="14"/>
      <c r="BD680" s="14"/>
      <c r="BE680" s="14"/>
      <c r="BF680" s="14"/>
      <c r="BG680" s="14"/>
      <c r="BH680" s="14"/>
      <c r="BI680" s="14"/>
      <c r="BJ680" s="14"/>
      <c r="BK680" s="14"/>
      <c r="BL680" s="14"/>
      <c r="BM680" s="14"/>
      <c r="BN680" s="14"/>
      <c r="BO680" s="14"/>
      <c r="BP680" s="14"/>
      <c r="BQ680" s="14"/>
      <c r="BR680" s="14"/>
      <c r="BS680" s="14"/>
      <c r="BT680" s="14"/>
      <c r="BU680" s="14"/>
      <c r="BV680" s="14"/>
      <c r="BW680" s="14"/>
      <c r="BX680" s="14"/>
      <c r="BY680" s="14"/>
      <c r="BZ680" s="14"/>
      <c r="CA680" s="14"/>
      <c r="CB680" s="14"/>
      <c r="CC680" s="14"/>
      <c r="CD680" s="14"/>
      <c r="CE680" s="14"/>
      <c r="CF680" s="14"/>
      <c r="CG680" s="14"/>
      <c r="CH680" s="14"/>
      <c r="CI680" s="14"/>
      <c r="CJ680" s="14"/>
      <c r="CK680" s="14"/>
    </row>
    <row r="681" spans="1:89"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c r="AN681" s="14"/>
      <c r="AO681" s="14"/>
      <c r="AP681" s="14"/>
      <c r="AQ681" s="14"/>
      <c r="AR681" s="14"/>
      <c r="AS681" s="14"/>
      <c r="AT681" s="14"/>
      <c r="AU681" s="14"/>
      <c r="AV681" s="14"/>
      <c r="AW681" s="14"/>
      <c r="AX681" s="14"/>
      <c r="AY681" s="14"/>
      <c r="AZ681" s="14"/>
      <c r="BA681" s="14"/>
      <c r="BB681" s="14"/>
      <c r="BC681" s="14"/>
      <c r="BD681" s="14"/>
      <c r="BE681" s="14"/>
      <c r="BF681" s="14"/>
      <c r="BG681" s="14"/>
      <c r="BH681" s="14"/>
      <c r="BI681" s="14"/>
      <c r="BJ681" s="14"/>
      <c r="BK681" s="14"/>
      <c r="BL681" s="14"/>
      <c r="BM681" s="14"/>
      <c r="BN681" s="14"/>
      <c r="BO681" s="14"/>
      <c r="BP681" s="14"/>
      <c r="BQ681" s="14"/>
      <c r="BR681" s="14"/>
      <c r="BS681" s="14"/>
      <c r="BT681" s="14"/>
      <c r="BU681" s="14"/>
      <c r="BV681" s="14"/>
      <c r="BW681" s="14"/>
      <c r="BX681" s="14"/>
      <c r="BY681" s="14"/>
      <c r="BZ681" s="14"/>
      <c r="CA681" s="14"/>
      <c r="CB681" s="14"/>
      <c r="CC681" s="14"/>
      <c r="CD681" s="14"/>
      <c r="CE681" s="14"/>
      <c r="CF681" s="14"/>
      <c r="CG681" s="14"/>
      <c r="CH681" s="14"/>
      <c r="CI681" s="14"/>
      <c r="CJ681" s="14"/>
      <c r="CK681" s="14"/>
    </row>
    <row r="682" spans="1:89"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c r="AN682" s="14"/>
      <c r="AO682" s="14"/>
      <c r="AP682" s="14"/>
      <c r="AQ682" s="14"/>
      <c r="AR682" s="14"/>
      <c r="AS682" s="14"/>
      <c r="AT682" s="14"/>
      <c r="AU682" s="14"/>
      <c r="AV682" s="14"/>
      <c r="AW682" s="14"/>
      <c r="AX682" s="14"/>
      <c r="AY682" s="14"/>
      <c r="AZ682" s="14"/>
      <c r="BA682" s="14"/>
      <c r="BB682" s="14"/>
      <c r="BC682" s="14"/>
      <c r="BD682" s="14"/>
      <c r="BE682" s="14"/>
      <c r="BF682" s="14"/>
      <c r="BG682" s="14"/>
      <c r="BH682" s="14"/>
      <c r="BI682" s="14"/>
      <c r="BJ682" s="14"/>
      <c r="BK682" s="14"/>
      <c r="BL682" s="14"/>
      <c r="BM682" s="14"/>
      <c r="BN682" s="14"/>
      <c r="BO682" s="14"/>
      <c r="BP682" s="14"/>
      <c r="BQ682" s="14"/>
      <c r="BR682" s="14"/>
      <c r="BS682" s="14"/>
      <c r="BT682" s="14"/>
      <c r="BU682" s="14"/>
      <c r="BV682" s="14"/>
      <c r="BW682" s="14"/>
      <c r="BX682" s="14"/>
      <c r="BY682" s="14"/>
      <c r="BZ682" s="14"/>
      <c r="CA682" s="14"/>
      <c r="CB682" s="14"/>
      <c r="CC682" s="14"/>
      <c r="CD682" s="14"/>
      <c r="CE682" s="14"/>
      <c r="CF682" s="14"/>
      <c r="CG682" s="14"/>
      <c r="CH682" s="14"/>
      <c r="CI682" s="14"/>
      <c r="CJ682" s="14"/>
      <c r="CK682" s="14"/>
    </row>
    <row r="683" spans="1:89"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c r="AX683" s="14"/>
      <c r="AY683" s="14"/>
      <c r="AZ683" s="14"/>
      <c r="BA683" s="14"/>
      <c r="BB683" s="14"/>
      <c r="BC683" s="14"/>
      <c r="BD683" s="14"/>
      <c r="BE683" s="14"/>
      <c r="BF683" s="14"/>
      <c r="BG683" s="14"/>
      <c r="BH683" s="14"/>
      <c r="BI683" s="14"/>
      <c r="BJ683" s="14"/>
      <c r="BK683" s="14"/>
      <c r="BL683" s="14"/>
      <c r="BM683" s="14"/>
      <c r="BN683" s="14"/>
      <c r="BO683" s="14"/>
      <c r="BP683" s="14"/>
      <c r="BQ683" s="14"/>
      <c r="BR683" s="14"/>
      <c r="BS683" s="14"/>
      <c r="BT683" s="14"/>
      <c r="BU683" s="14"/>
      <c r="BV683" s="14"/>
      <c r="BW683" s="14"/>
      <c r="BX683" s="14"/>
      <c r="BY683" s="14"/>
      <c r="BZ683" s="14"/>
      <c r="CA683" s="14"/>
      <c r="CB683" s="14"/>
      <c r="CC683" s="14"/>
      <c r="CD683" s="14"/>
      <c r="CE683" s="14"/>
      <c r="CF683" s="14"/>
      <c r="CG683" s="14"/>
      <c r="CH683" s="14"/>
      <c r="CI683" s="14"/>
      <c r="CJ683" s="14"/>
      <c r="CK683" s="14"/>
    </row>
    <row r="684" spans="1:89"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c r="AX684" s="14"/>
      <c r="AY684" s="14"/>
      <c r="AZ684" s="14"/>
      <c r="BA684" s="14"/>
      <c r="BB684" s="14"/>
      <c r="BC684" s="14"/>
      <c r="BD684" s="14"/>
      <c r="BE684" s="14"/>
      <c r="BF684" s="14"/>
      <c r="BG684" s="14"/>
      <c r="BH684" s="14"/>
      <c r="BI684" s="14"/>
      <c r="BJ684" s="14"/>
      <c r="BK684" s="14"/>
      <c r="BL684" s="14"/>
      <c r="BM684" s="14"/>
      <c r="BN684" s="14"/>
      <c r="BO684" s="14"/>
      <c r="BP684" s="14"/>
      <c r="BQ684" s="14"/>
      <c r="BR684" s="14"/>
      <c r="BS684" s="14"/>
      <c r="BT684" s="14"/>
      <c r="BU684" s="14"/>
      <c r="BV684" s="14"/>
      <c r="BW684" s="14"/>
      <c r="BX684" s="14"/>
      <c r="BY684" s="14"/>
      <c r="BZ684" s="14"/>
      <c r="CA684" s="14"/>
      <c r="CB684" s="14"/>
      <c r="CC684" s="14"/>
      <c r="CD684" s="14"/>
      <c r="CE684" s="14"/>
      <c r="CF684" s="14"/>
      <c r="CG684" s="14"/>
      <c r="CH684" s="14"/>
      <c r="CI684" s="14"/>
      <c r="CJ684" s="14"/>
      <c r="CK684" s="14"/>
    </row>
    <row r="685" spans="1:89"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c r="AX685" s="14"/>
      <c r="AY685" s="14"/>
      <c r="AZ685" s="14"/>
      <c r="BA685" s="14"/>
      <c r="BB685" s="14"/>
      <c r="BC685" s="14"/>
      <c r="BD685" s="14"/>
      <c r="BE685" s="14"/>
      <c r="BF685" s="14"/>
      <c r="BG685" s="14"/>
      <c r="BH685" s="14"/>
      <c r="BI685" s="14"/>
      <c r="BJ685" s="14"/>
      <c r="BK685" s="14"/>
      <c r="BL685" s="14"/>
      <c r="BM685" s="14"/>
      <c r="BN685" s="14"/>
      <c r="BO685" s="14"/>
      <c r="BP685" s="14"/>
      <c r="BQ685" s="14"/>
      <c r="BR685" s="14"/>
      <c r="BS685" s="14"/>
      <c r="BT685" s="14"/>
      <c r="BU685" s="14"/>
      <c r="BV685" s="14"/>
      <c r="BW685" s="14"/>
      <c r="BX685" s="14"/>
      <c r="BY685" s="14"/>
      <c r="BZ685" s="14"/>
      <c r="CA685" s="14"/>
      <c r="CB685" s="14"/>
      <c r="CC685" s="14"/>
      <c r="CD685" s="14"/>
      <c r="CE685" s="14"/>
      <c r="CF685" s="14"/>
      <c r="CG685" s="14"/>
      <c r="CH685" s="14"/>
      <c r="CI685" s="14"/>
      <c r="CJ685" s="14"/>
      <c r="CK685" s="14"/>
    </row>
    <row r="686" spans="1:89"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c r="AX686" s="14"/>
      <c r="AY686" s="14"/>
      <c r="AZ686" s="14"/>
      <c r="BA686" s="14"/>
      <c r="BB686" s="14"/>
      <c r="BC686" s="14"/>
      <c r="BD686" s="14"/>
      <c r="BE686" s="14"/>
      <c r="BF686" s="14"/>
      <c r="BG686" s="14"/>
      <c r="BH686" s="14"/>
      <c r="BI686" s="14"/>
      <c r="BJ686" s="14"/>
      <c r="BK686" s="14"/>
      <c r="BL686" s="14"/>
      <c r="BM686" s="14"/>
      <c r="BN686" s="14"/>
      <c r="BO686" s="14"/>
      <c r="BP686" s="14"/>
      <c r="BQ686" s="14"/>
      <c r="BR686" s="14"/>
      <c r="BS686" s="14"/>
      <c r="BT686" s="14"/>
      <c r="BU686" s="14"/>
      <c r="BV686" s="14"/>
      <c r="BW686" s="14"/>
      <c r="BX686" s="14"/>
      <c r="BY686" s="14"/>
      <c r="BZ686" s="14"/>
      <c r="CA686" s="14"/>
      <c r="CB686" s="14"/>
      <c r="CC686" s="14"/>
      <c r="CD686" s="14"/>
      <c r="CE686" s="14"/>
      <c r="CF686" s="14"/>
      <c r="CG686" s="14"/>
      <c r="CH686" s="14"/>
      <c r="CI686" s="14"/>
      <c r="CJ686" s="14"/>
      <c r="CK686" s="14"/>
    </row>
    <row r="687" spans="1:89"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c r="AN687" s="14"/>
      <c r="AO687" s="14"/>
      <c r="AP687" s="14"/>
      <c r="AQ687" s="14"/>
      <c r="AR687" s="14"/>
      <c r="AS687" s="14"/>
      <c r="AT687" s="14"/>
      <c r="AU687" s="14"/>
      <c r="AV687" s="14"/>
      <c r="AW687" s="14"/>
      <c r="AX687" s="14"/>
      <c r="AY687" s="14"/>
      <c r="AZ687" s="14"/>
      <c r="BA687" s="14"/>
      <c r="BB687" s="14"/>
      <c r="BC687" s="14"/>
      <c r="BD687" s="14"/>
      <c r="BE687" s="14"/>
      <c r="BF687" s="14"/>
      <c r="BG687" s="14"/>
      <c r="BH687" s="14"/>
      <c r="BI687" s="14"/>
      <c r="BJ687" s="14"/>
      <c r="BK687" s="14"/>
      <c r="BL687" s="14"/>
      <c r="BM687" s="14"/>
      <c r="BN687" s="14"/>
      <c r="BO687" s="14"/>
      <c r="BP687" s="14"/>
      <c r="BQ687" s="14"/>
      <c r="BR687" s="14"/>
      <c r="BS687" s="14"/>
      <c r="BT687" s="14"/>
      <c r="BU687" s="14"/>
      <c r="BV687" s="14"/>
      <c r="BW687" s="14"/>
      <c r="BX687" s="14"/>
      <c r="BY687" s="14"/>
      <c r="BZ687" s="14"/>
      <c r="CA687" s="14"/>
      <c r="CB687" s="14"/>
      <c r="CC687" s="14"/>
      <c r="CD687" s="14"/>
      <c r="CE687" s="14"/>
      <c r="CF687" s="14"/>
      <c r="CG687" s="14"/>
      <c r="CH687" s="14"/>
      <c r="CI687" s="14"/>
      <c r="CJ687" s="14"/>
      <c r="CK687" s="14"/>
    </row>
    <row r="688" spans="1:89"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c r="AN688" s="14"/>
      <c r="AO688" s="14"/>
      <c r="AP688" s="14"/>
      <c r="AQ688" s="14"/>
      <c r="AR688" s="14"/>
      <c r="AS688" s="14"/>
      <c r="AT688" s="14"/>
      <c r="AU688" s="14"/>
      <c r="AV688" s="14"/>
      <c r="AW688" s="14"/>
      <c r="AX688" s="14"/>
      <c r="AY688" s="14"/>
      <c r="AZ688" s="14"/>
      <c r="BA688" s="14"/>
      <c r="BB688" s="14"/>
      <c r="BC688" s="14"/>
      <c r="BD688" s="14"/>
      <c r="BE688" s="14"/>
      <c r="BF688" s="14"/>
      <c r="BG688" s="14"/>
      <c r="BH688" s="14"/>
      <c r="BI688" s="14"/>
      <c r="BJ688" s="14"/>
      <c r="BK688" s="14"/>
      <c r="BL688" s="14"/>
      <c r="BM688" s="14"/>
      <c r="BN688" s="14"/>
      <c r="BO688" s="14"/>
      <c r="BP688" s="14"/>
      <c r="BQ688" s="14"/>
      <c r="BR688" s="14"/>
      <c r="BS688" s="14"/>
      <c r="BT688" s="14"/>
      <c r="BU688" s="14"/>
      <c r="BV688" s="14"/>
      <c r="BW688" s="14"/>
      <c r="BX688" s="14"/>
      <c r="BY688" s="14"/>
      <c r="BZ688" s="14"/>
      <c r="CA688" s="14"/>
      <c r="CB688" s="14"/>
      <c r="CC688" s="14"/>
      <c r="CD688" s="14"/>
      <c r="CE688" s="14"/>
      <c r="CF688" s="14"/>
      <c r="CG688" s="14"/>
      <c r="CH688" s="14"/>
      <c r="CI688" s="14"/>
      <c r="CJ688" s="14"/>
      <c r="CK688" s="14"/>
    </row>
    <row r="689" spans="1:89"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c r="AN689" s="14"/>
      <c r="AO689" s="14"/>
      <c r="AP689" s="14"/>
      <c r="AQ689" s="14"/>
      <c r="AR689" s="14"/>
      <c r="AS689" s="14"/>
      <c r="AT689" s="14"/>
      <c r="AU689" s="14"/>
      <c r="AV689" s="14"/>
      <c r="AW689" s="14"/>
      <c r="AX689" s="14"/>
      <c r="AY689" s="14"/>
      <c r="AZ689" s="14"/>
      <c r="BA689" s="14"/>
      <c r="BB689" s="14"/>
      <c r="BC689" s="14"/>
      <c r="BD689" s="14"/>
      <c r="BE689" s="14"/>
      <c r="BF689" s="14"/>
      <c r="BG689" s="14"/>
      <c r="BH689" s="14"/>
      <c r="BI689" s="14"/>
      <c r="BJ689" s="14"/>
      <c r="BK689" s="14"/>
      <c r="BL689" s="14"/>
      <c r="BM689" s="14"/>
      <c r="BN689" s="14"/>
      <c r="BO689" s="14"/>
      <c r="BP689" s="14"/>
      <c r="BQ689" s="14"/>
      <c r="BR689" s="14"/>
      <c r="BS689" s="14"/>
      <c r="BT689" s="14"/>
      <c r="BU689" s="14"/>
      <c r="BV689" s="14"/>
      <c r="BW689" s="14"/>
      <c r="BX689" s="14"/>
      <c r="BY689" s="14"/>
      <c r="BZ689" s="14"/>
      <c r="CA689" s="14"/>
      <c r="CB689" s="14"/>
      <c r="CC689" s="14"/>
      <c r="CD689" s="14"/>
      <c r="CE689" s="14"/>
      <c r="CF689" s="14"/>
      <c r="CG689" s="14"/>
      <c r="CH689" s="14"/>
      <c r="CI689" s="14"/>
      <c r="CJ689" s="14"/>
      <c r="CK689" s="14"/>
    </row>
    <row r="690" spans="1:89"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c r="AN690" s="14"/>
      <c r="AO690" s="14"/>
      <c r="AP690" s="14"/>
      <c r="AQ690" s="14"/>
      <c r="AR690" s="14"/>
      <c r="AS690" s="14"/>
      <c r="AT690" s="14"/>
      <c r="AU690" s="14"/>
      <c r="AV690" s="14"/>
      <c r="AW690" s="14"/>
      <c r="AX690" s="14"/>
      <c r="AY690" s="14"/>
      <c r="AZ690" s="14"/>
      <c r="BA690" s="14"/>
      <c r="BB690" s="14"/>
      <c r="BC690" s="14"/>
      <c r="BD690" s="14"/>
      <c r="BE690" s="14"/>
      <c r="BF690" s="14"/>
      <c r="BG690" s="14"/>
      <c r="BH690" s="14"/>
      <c r="BI690" s="14"/>
      <c r="BJ690" s="14"/>
      <c r="BK690" s="14"/>
      <c r="BL690" s="14"/>
      <c r="BM690" s="14"/>
      <c r="BN690" s="14"/>
      <c r="BO690" s="14"/>
      <c r="BP690" s="14"/>
      <c r="BQ690" s="14"/>
      <c r="BR690" s="14"/>
      <c r="BS690" s="14"/>
      <c r="BT690" s="14"/>
      <c r="BU690" s="14"/>
      <c r="BV690" s="14"/>
      <c r="BW690" s="14"/>
      <c r="BX690" s="14"/>
      <c r="BY690" s="14"/>
      <c r="BZ690" s="14"/>
      <c r="CA690" s="14"/>
      <c r="CB690" s="14"/>
      <c r="CC690" s="14"/>
      <c r="CD690" s="14"/>
      <c r="CE690" s="14"/>
      <c r="CF690" s="14"/>
      <c r="CG690" s="14"/>
      <c r="CH690" s="14"/>
      <c r="CI690" s="14"/>
      <c r="CJ690" s="14"/>
      <c r="CK690" s="14"/>
    </row>
    <row r="691" spans="1:89"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c r="AN691" s="14"/>
      <c r="AO691" s="14"/>
      <c r="AP691" s="14"/>
      <c r="AQ691" s="14"/>
      <c r="AR691" s="14"/>
      <c r="AS691" s="14"/>
      <c r="AT691" s="14"/>
      <c r="AU691" s="14"/>
      <c r="AV691" s="14"/>
      <c r="AW691" s="14"/>
      <c r="AX691" s="14"/>
      <c r="AY691" s="14"/>
      <c r="AZ691" s="14"/>
      <c r="BA691" s="14"/>
      <c r="BB691" s="14"/>
      <c r="BC691" s="14"/>
      <c r="BD691" s="14"/>
      <c r="BE691" s="14"/>
      <c r="BF691" s="14"/>
      <c r="BG691" s="14"/>
      <c r="BH691" s="14"/>
      <c r="BI691" s="14"/>
      <c r="BJ691" s="14"/>
      <c r="BK691" s="14"/>
      <c r="BL691" s="14"/>
      <c r="BM691" s="14"/>
      <c r="BN691" s="14"/>
      <c r="BO691" s="14"/>
      <c r="BP691" s="14"/>
      <c r="BQ691" s="14"/>
      <c r="BR691" s="14"/>
      <c r="BS691" s="14"/>
      <c r="BT691" s="14"/>
      <c r="BU691" s="14"/>
      <c r="BV691" s="14"/>
      <c r="BW691" s="14"/>
      <c r="BX691" s="14"/>
      <c r="BY691" s="14"/>
      <c r="BZ691" s="14"/>
      <c r="CA691" s="14"/>
      <c r="CB691" s="14"/>
      <c r="CC691" s="14"/>
      <c r="CD691" s="14"/>
      <c r="CE691" s="14"/>
      <c r="CF691" s="14"/>
      <c r="CG691" s="14"/>
      <c r="CH691" s="14"/>
      <c r="CI691" s="14"/>
      <c r="CJ691" s="14"/>
      <c r="CK691" s="14"/>
    </row>
    <row r="692" spans="1:89"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c r="AN692" s="14"/>
      <c r="AO692" s="14"/>
      <c r="AP692" s="14"/>
      <c r="AQ692" s="14"/>
      <c r="AR692" s="14"/>
      <c r="AS692" s="14"/>
      <c r="AT692" s="14"/>
      <c r="AU692" s="14"/>
      <c r="AV692" s="14"/>
      <c r="AW692" s="14"/>
      <c r="AX692" s="14"/>
      <c r="AY692" s="14"/>
      <c r="AZ692" s="14"/>
      <c r="BA692" s="14"/>
      <c r="BB692" s="14"/>
      <c r="BC692" s="14"/>
      <c r="BD692" s="14"/>
      <c r="BE692" s="14"/>
      <c r="BF692" s="14"/>
      <c r="BG692" s="14"/>
      <c r="BH692" s="14"/>
      <c r="BI692" s="14"/>
      <c r="BJ692" s="14"/>
      <c r="BK692" s="14"/>
      <c r="BL692" s="14"/>
      <c r="BM692" s="14"/>
      <c r="BN692" s="14"/>
      <c r="BO692" s="14"/>
      <c r="BP692" s="14"/>
      <c r="BQ692" s="14"/>
      <c r="BR692" s="14"/>
      <c r="BS692" s="14"/>
      <c r="BT692" s="14"/>
      <c r="BU692" s="14"/>
      <c r="BV692" s="14"/>
      <c r="BW692" s="14"/>
      <c r="BX692" s="14"/>
      <c r="BY692" s="14"/>
      <c r="BZ692" s="14"/>
      <c r="CA692" s="14"/>
      <c r="CB692" s="14"/>
      <c r="CC692" s="14"/>
      <c r="CD692" s="14"/>
      <c r="CE692" s="14"/>
      <c r="CF692" s="14"/>
      <c r="CG692" s="14"/>
      <c r="CH692" s="14"/>
      <c r="CI692" s="14"/>
      <c r="CJ692" s="14"/>
      <c r="CK692" s="14"/>
    </row>
    <row r="693" spans="1:89"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c r="AN693" s="14"/>
      <c r="AO693" s="14"/>
      <c r="AP693" s="14"/>
      <c r="AQ693" s="14"/>
      <c r="AR693" s="14"/>
      <c r="AS693" s="14"/>
      <c r="AT693" s="14"/>
      <c r="AU693" s="14"/>
      <c r="AV693" s="14"/>
      <c r="AW693" s="14"/>
      <c r="AX693" s="14"/>
      <c r="AY693" s="14"/>
      <c r="AZ693" s="14"/>
      <c r="BA693" s="14"/>
      <c r="BB693" s="14"/>
      <c r="BC693" s="14"/>
      <c r="BD693" s="14"/>
      <c r="BE693" s="14"/>
      <c r="BF693" s="14"/>
      <c r="BG693" s="14"/>
      <c r="BH693" s="14"/>
      <c r="BI693" s="14"/>
      <c r="BJ693" s="14"/>
      <c r="BK693" s="14"/>
      <c r="BL693" s="14"/>
      <c r="BM693" s="14"/>
      <c r="BN693" s="14"/>
      <c r="BO693" s="14"/>
      <c r="BP693" s="14"/>
      <c r="BQ693" s="14"/>
      <c r="BR693" s="14"/>
      <c r="BS693" s="14"/>
      <c r="BT693" s="14"/>
      <c r="BU693" s="14"/>
      <c r="BV693" s="14"/>
      <c r="BW693" s="14"/>
      <c r="BX693" s="14"/>
      <c r="BY693" s="14"/>
      <c r="BZ693" s="14"/>
      <c r="CA693" s="14"/>
      <c r="CB693" s="14"/>
      <c r="CC693" s="14"/>
      <c r="CD693" s="14"/>
      <c r="CE693" s="14"/>
      <c r="CF693" s="14"/>
      <c r="CG693" s="14"/>
      <c r="CH693" s="14"/>
      <c r="CI693" s="14"/>
      <c r="CJ693" s="14"/>
      <c r="CK693" s="14"/>
    </row>
    <row r="694" spans="1:89"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c r="AN694" s="14"/>
      <c r="AO694" s="14"/>
      <c r="AP694" s="14"/>
      <c r="AQ694" s="14"/>
      <c r="AR694" s="14"/>
      <c r="AS694" s="14"/>
      <c r="AT694" s="14"/>
      <c r="AU694" s="14"/>
      <c r="AV694" s="14"/>
      <c r="AW694" s="14"/>
      <c r="AX694" s="14"/>
      <c r="AY694" s="14"/>
      <c r="AZ694" s="14"/>
      <c r="BA694" s="14"/>
      <c r="BB694" s="14"/>
      <c r="BC694" s="14"/>
      <c r="BD694" s="14"/>
      <c r="BE694" s="14"/>
      <c r="BF694" s="14"/>
      <c r="BG694" s="14"/>
      <c r="BH694" s="14"/>
      <c r="BI694" s="14"/>
      <c r="BJ694" s="14"/>
      <c r="BK694" s="14"/>
      <c r="BL694" s="14"/>
      <c r="BM694" s="14"/>
      <c r="BN694" s="14"/>
      <c r="BO694" s="14"/>
      <c r="BP694" s="14"/>
      <c r="BQ694" s="14"/>
      <c r="BR694" s="14"/>
      <c r="BS694" s="14"/>
      <c r="BT694" s="14"/>
      <c r="BU694" s="14"/>
      <c r="BV694" s="14"/>
      <c r="BW694" s="14"/>
      <c r="BX694" s="14"/>
      <c r="BY694" s="14"/>
      <c r="BZ694" s="14"/>
      <c r="CA694" s="14"/>
      <c r="CB694" s="14"/>
      <c r="CC694" s="14"/>
      <c r="CD694" s="14"/>
      <c r="CE694" s="14"/>
      <c r="CF694" s="14"/>
      <c r="CG694" s="14"/>
      <c r="CH694" s="14"/>
      <c r="CI694" s="14"/>
      <c r="CJ694" s="14"/>
      <c r="CK694" s="14"/>
    </row>
    <row r="695" spans="1:89"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c r="AN695" s="14"/>
      <c r="AO695" s="14"/>
      <c r="AP695" s="14"/>
      <c r="AQ695" s="14"/>
      <c r="AR695" s="14"/>
      <c r="AS695" s="14"/>
      <c r="AT695" s="14"/>
      <c r="AU695" s="14"/>
      <c r="AV695" s="14"/>
      <c r="AW695" s="14"/>
      <c r="AX695" s="14"/>
      <c r="AY695" s="14"/>
      <c r="AZ695" s="14"/>
      <c r="BA695" s="14"/>
      <c r="BB695" s="14"/>
      <c r="BC695" s="14"/>
      <c r="BD695" s="14"/>
      <c r="BE695" s="14"/>
      <c r="BF695" s="14"/>
      <c r="BG695" s="14"/>
      <c r="BH695" s="14"/>
      <c r="BI695" s="14"/>
      <c r="BJ695" s="14"/>
      <c r="BK695" s="14"/>
      <c r="BL695" s="14"/>
      <c r="BM695" s="14"/>
      <c r="BN695" s="14"/>
      <c r="BO695" s="14"/>
      <c r="BP695" s="14"/>
      <c r="BQ695" s="14"/>
      <c r="BR695" s="14"/>
      <c r="BS695" s="14"/>
      <c r="BT695" s="14"/>
      <c r="BU695" s="14"/>
      <c r="BV695" s="14"/>
      <c r="BW695" s="14"/>
      <c r="BX695" s="14"/>
      <c r="BY695" s="14"/>
      <c r="BZ695" s="14"/>
      <c r="CA695" s="14"/>
      <c r="CB695" s="14"/>
      <c r="CC695" s="14"/>
      <c r="CD695" s="14"/>
      <c r="CE695" s="14"/>
      <c r="CF695" s="14"/>
      <c r="CG695" s="14"/>
      <c r="CH695" s="14"/>
      <c r="CI695" s="14"/>
      <c r="CJ695" s="14"/>
      <c r="CK695" s="14"/>
    </row>
    <row r="696" spans="1:89"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c r="AN696" s="14"/>
      <c r="AO696" s="14"/>
      <c r="AP696" s="14"/>
      <c r="AQ696" s="14"/>
      <c r="AR696" s="14"/>
      <c r="AS696" s="14"/>
      <c r="AT696" s="14"/>
      <c r="AU696" s="14"/>
      <c r="AV696" s="14"/>
      <c r="AW696" s="14"/>
      <c r="AX696" s="14"/>
      <c r="AY696" s="14"/>
      <c r="AZ696" s="14"/>
      <c r="BA696" s="14"/>
      <c r="BB696" s="14"/>
      <c r="BC696" s="14"/>
      <c r="BD696" s="14"/>
      <c r="BE696" s="14"/>
      <c r="BF696" s="14"/>
      <c r="BG696" s="14"/>
      <c r="BH696" s="14"/>
      <c r="BI696" s="14"/>
      <c r="BJ696" s="14"/>
      <c r="BK696" s="14"/>
      <c r="BL696" s="14"/>
      <c r="BM696" s="14"/>
      <c r="BN696" s="14"/>
      <c r="BO696" s="14"/>
      <c r="BP696" s="14"/>
      <c r="BQ696" s="14"/>
      <c r="BR696" s="14"/>
      <c r="BS696" s="14"/>
      <c r="BT696" s="14"/>
      <c r="BU696" s="14"/>
      <c r="BV696" s="14"/>
      <c r="BW696" s="14"/>
      <c r="BX696" s="14"/>
      <c r="BY696" s="14"/>
      <c r="BZ696" s="14"/>
      <c r="CA696" s="14"/>
      <c r="CB696" s="14"/>
      <c r="CC696" s="14"/>
      <c r="CD696" s="14"/>
      <c r="CE696" s="14"/>
      <c r="CF696" s="14"/>
      <c r="CG696" s="14"/>
      <c r="CH696" s="14"/>
      <c r="CI696" s="14"/>
      <c r="CJ696" s="14"/>
      <c r="CK696" s="14"/>
    </row>
    <row r="697" spans="1:89"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c r="AN697" s="14"/>
      <c r="AO697" s="14"/>
      <c r="AP697" s="14"/>
      <c r="AQ697" s="14"/>
      <c r="AR697" s="14"/>
      <c r="AS697" s="14"/>
      <c r="AT697" s="14"/>
      <c r="AU697" s="14"/>
      <c r="AV697" s="14"/>
      <c r="AW697" s="14"/>
      <c r="AX697" s="14"/>
      <c r="AY697" s="14"/>
      <c r="AZ697" s="14"/>
      <c r="BA697" s="14"/>
      <c r="BB697" s="14"/>
      <c r="BC697" s="14"/>
      <c r="BD697" s="14"/>
      <c r="BE697" s="14"/>
      <c r="BF697" s="14"/>
      <c r="BG697" s="14"/>
      <c r="BH697" s="14"/>
      <c r="BI697" s="14"/>
      <c r="BJ697" s="14"/>
      <c r="BK697" s="14"/>
      <c r="BL697" s="14"/>
      <c r="BM697" s="14"/>
      <c r="BN697" s="14"/>
      <c r="BO697" s="14"/>
      <c r="BP697" s="14"/>
      <c r="BQ697" s="14"/>
      <c r="BR697" s="14"/>
      <c r="BS697" s="14"/>
      <c r="BT697" s="14"/>
      <c r="BU697" s="14"/>
      <c r="BV697" s="14"/>
      <c r="BW697" s="14"/>
      <c r="BX697" s="14"/>
      <c r="BY697" s="14"/>
      <c r="BZ697" s="14"/>
      <c r="CA697" s="14"/>
      <c r="CB697" s="14"/>
      <c r="CC697" s="14"/>
      <c r="CD697" s="14"/>
      <c r="CE697" s="14"/>
      <c r="CF697" s="14"/>
      <c r="CG697" s="14"/>
      <c r="CH697" s="14"/>
      <c r="CI697" s="14"/>
      <c r="CJ697" s="14"/>
      <c r="CK697" s="14"/>
    </row>
    <row r="698" spans="1:89"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c r="AN698" s="14"/>
      <c r="AO698" s="14"/>
      <c r="AP698" s="14"/>
      <c r="AQ698" s="14"/>
      <c r="AR698" s="14"/>
      <c r="AS698" s="14"/>
      <c r="AT698" s="14"/>
      <c r="AU698" s="14"/>
      <c r="AV698" s="14"/>
      <c r="AW698" s="14"/>
      <c r="AX698" s="14"/>
      <c r="AY698" s="14"/>
      <c r="AZ698" s="14"/>
      <c r="BA698" s="14"/>
      <c r="BB698" s="14"/>
      <c r="BC698" s="14"/>
      <c r="BD698" s="14"/>
      <c r="BE698" s="14"/>
      <c r="BF698" s="14"/>
      <c r="BG698" s="14"/>
      <c r="BH698" s="14"/>
      <c r="BI698" s="14"/>
      <c r="BJ698" s="14"/>
      <c r="BK698" s="14"/>
      <c r="BL698" s="14"/>
      <c r="BM698" s="14"/>
      <c r="BN698" s="14"/>
      <c r="BO698" s="14"/>
      <c r="BP698" s="14"/>
      <c r="BQ698" s="14"/>
      <c r="BR698" s="14"/>
      <c r="BS698" s="14"/>
      <c r="BT698" s="14"/>
      <c r="BU698" s="14"/>
      <c r="BV698" s="14"/>
      <c r="BW698" s="14"/>
      <c r="BX698" s="14"/>
      <c r="BY698" s="14"/>
      <c r="BZ698" s="14"/>
      <c r="CA698" s="14"/>
      <c r="CB698" s="14"/>
      <c r="CC698" s="14"/>
      <c r="CD698" s="14"/>
      <c r="CE698" s="14"/>
      <c r="CF698" s="14"/>
      <c r="CG698" s="14"/>
      <c r="CH698" s="14"/>
      <c r="CI698" s="14"/>
      <c r="CJ698" s="14"/>
      <c r="CK698" s="14"/>
    </row>
    <row r="699" spans="1:89"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c r="AN699" s="14"/>
      <c r="AO699" s="14"/>
      <c r="AP699" s="14"/>
      <c r="AQ699" s="14"/>
      <c r="AR699" s="14"/>
      <c r="AS699" s="14"/>
      <c r="AT699" s="14"/>
      <c r="AU699" s="14"/>
      <c r="AV699" s="14"/>
      <c r="AW699" s="14"/>
      <c r="AX699" s="14"/>
      <c r="AY699" s="14"/>
      <c r="AZ699" s="14"/>
      <c r="BA699" s="14"/>
      <c r="BB699" s="14"/>
      <c r="BC699" s="14"/>
      <c r="BD699" s="14"/>
      <c r="BE699" s="14"/>
      <c r="BF699" s="14"/>
      <c r="BG699" s="14"/>
      <c r="BH699" s="14"/>
      <c r="BI699" s="14"/>
      <c r="BJ699" s="14"/>
      <c r="BK699" s="14"/>
      <c r="BL699" s="14"/>
      <c r="BM699" s="14"/>
      <c r="BN699" s="14"/>
      <c r="BO699" s="14"/>
      <c r="BP699" s="14"/>
      <c r="BQ699" s="14"/>
      <c r="BR699" s="14"/>
      <c r="BS699" s="14"/>
      <c r="BT699" s="14"/>
      <c r="BU699" s="14"/>
      <c r="BV699" s="14"/>
      <c r="BW699" s="14"/>
      <c r="BX699" s="14"/>
      <c r="BY699" s="14"/>
      <c r="BZ699" s="14"/>
      <c r="CA699" s="14"/>
      <c r="CB699" s="14"/>
      <c r="CC699" s="14"/>
      <c r="CD699" s="14"/>
      <c r="CE699" s="14"/>
      <c r="CF699" s="14"/>
      <c r="CG699" s="14"/>
      <c r="CH699" s="14"/>
      <c r="CI699" s="14"/>
      <c r="CJ699" s="14"/>
      <c r="CK699" s="14"/>
    </row>
    <row r="700" spans="1:89"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c r="AQ700" s="14"/>
      <c r="AR700" s="14"/>
      <c r="AS700" s="14"/>
      <c r="AT700" s="14"/>
      <c r="AU700" s="14"/>
      <c r="AV700" s="14"/>
      <c r="AW700" s="14"/>
      <c r="AX700" s="14"/>
      <c r="AY700" s="14"/>
      <c r="AZ700" s="14"/>
      <c r="BA700" s="14"/>
      <c r="BB700" s="14"/>
      <c r="BC700" s="14"/>
      <c r="BD700" s="14"/>
      <c r="BE700" s="14"/>
      <c r="BF700" s="14"/>
      <c r="BG700" s="14"/>
      <c r="BH700" s="14"/>
      <c r="BI700" s="14"/>
      <c r="BJ700" s="14"/>
      <c r="BK700" s="14"/>
      <c r="BL700" s="14"/>
      <c r="BM700" s="14"/>
      <c r="BN700" s="14"/>
      <c r="BO700" s="14"/>
      <c r="BP700" s="14"/>
      <c r="BQ700" s="14"/>
      <c r="BR700" s="14"/>
      <c r="BS700" s="14"/>
      <c r="BT700" s="14"/>
      <c r="BU700" s="14"/>
      <c r="BV700" s="14"/>
      <c r="BW700" s="14"/>
      <c r="BX700" s="14"/>
      <c r="BY700" s="14"/>
      <c r="BZ700" s="14"/>
      <c r="CA700" s="14"/>
      <c r="CB700" s="14"/>
      <c r="CC700" s="14"/>
      <c r="CD700" s="14"/>
      <c r="CE700" s="14"/>
      <c r="CF700" s="14"/>
      <c r="CG700" s="14"/>
      <c r="CH700" s="14"/>
      <c r="CI700" s="14"/>
      <c r="CJ700" s="14"/>
      <c r="CK700" s="14"/>
    </row>
    <row r="701" spans="1:89"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c r="AN701" s="14"/>
      <c r="AO701" s="14"/>
      <c r="AP701" s="14"/>
      <c r="AQ701" s="14"/>
      <c r="AR701" s="14"/>
      <c r="AS701" s="14"/>
      <c r="AT701" s="14"/>
      <c r="AU701" s="14"/>
      <c r="AV701" s="14"/>
      <c r="AW701" s="14"/>
      <c r="AX701" s="14"/>
      <c r="AY701" s="14"/>
      <c r="AZ701" s="14"/>
      <c r="BA701" s="14"/>
      <c r="BB701" s="14"/>
      <c r="BC701" s="14"/>
      <c r="BD701" s="14"/>
      <c r="BE701" s="14"/>
      <c r="BF701" s="14"/>
      <c r="BG701" s="14"/>
      <c r="BH701" s="14"/>
      <c r="BI701" s="14"/>
      <c r="BJ701" s="14"/>
      <c r="BK701" s="14"/>
      <c r="BL701" s="14"/>
      <c r="BM701" s="14"/>
      <c r="BN701" s="14"/>
      <c r="BO701" s="14"/>
      <c r="BP701" s="14"/>
      <c r="BQ701" s="14"/>
      <c r="BR701" s="14"/>
      <c r="BS701" s="14"/>
      <c r="BT701" s="14"/>
      <c r="BU701" s="14"/>
      <c r="BV701" s="14"/>
      <c r="BW701" s="14"/>
      <c r="BX701" s="14"/>
      <c r="BY701" s="14"/>
      <c r="BZ701" s="14"/>
      <c r="CA701" s="14"/>
      <c r="CB701" s="14"/>
      <c r="CC701" s="14"/>
      <c r="CD701" s="14"/>
      <c r="CE701" s="14"/>
      <c r="CF701" s="14"/>
      <c r="CG701" s="14"/>
      <c r="CH701" s="14"/>
      <c r="CI701" s="14"/>
      <c r="CJ701" s="14"/>
      <c r="CK701" s="14"/>
    </row>
    <row r="702" spans="1:89"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c r="AN702" s="14"/>
      <c r="AO702" s="14"/>
      <c r="AP702" s="14"/>
      <c r="AQ702" s="14"/>
      <c r="AR702" s="14"/>
      <c r="AS702" s="14"/>
      <c r="AT702" s="14"/>
      <c r="AU702" s="14"/>
      <c r="AV702" s="14"/>
      <c r="AW702" s="14"/>
      <c r="AX702" s="14"/>
      <c r="AY702" s="14"/>
      <c r="AZ702" s="14"/>
      <c r="BA702" s="14"/>
      <c r="BB702" s="14"/>
      <c r="BC702" s="14"/>
      <c r="BD702" s="14"/>
      <c r="BE702" s="14"/>
      <c r="BF702" s="14"/>
      <c r="BG702" s="14"/>
      <c r="BH702" s="14"/>
      <c r="BI702" s="14"/>
      <c r="BJ702" s="14"/>
      <c r="BK702" s="14"/>
      <c r="BL702" s="14"/>
      <c r="BM702" s="14"/>
      <c r="BN702" s="14"/>
      <c r="BO702" s="14"/>
      <c r="BP702" s="14"/>
      <c r="BQ702" s="14"/>
      <c r="BR702" s="14"/>
      <c r="BS702" s="14"/>
      <c r="BT702" s="14"/>
      <c r="BU702" s="14"/>
      <c r="BV702" s="14"/>
      <c r="BW702" s="14"/>
      <c r="BX702" s="14"/>
      <c r="BY702" s="14"/>
      <c r="BZ702" s="14"/>
      <c r="CA702" s="14"/>
      <c r="CB702" s="14"/>
      <c r="CC702" s="14"/>
      <c r="CD702" s="14"/>
      <c r="CE702" s="14"/>
      <c r="CF702" s="14"/>
      <c r="CG702" s="14"/>
      <c r="CH702" s="14"/>
      <c r="CI702" s="14"/>
      <c r="CJ702" s="14"/>
      <c r="CK702" s="14"/>
    </row>
    <row r="703" spans="1:89"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c r="AN703" s="14"/>
      <c r="AO703" s="14"/>
      <c r="AP703" s="14"/>
      <c r="AQ703" s="14"/>
      <c r="AR703" s="14"/>
      <c r="AS703" s="14"/>
      <c r="AT703" s="14"/>
      <c r="AU703" s="14"/>
      <c r="AV703" s="14"/>
      <c r="AW703" s="14"/>
      <c r="AX703" s="14"/>
      <c r="AY703" s="14"/>
      <c r="AZ703" s="14"/>
      <c r="BA703" s="14"/>
      <c r="BB703" s="14"/>
      <c r="BC703" s="14"/>
      <c r="BD703" s="14"/>
      <c r="BE703" s="14"/>
      <c r="BF703" s="14"/>
      <c r="BG703" s="14"/>
      <c r="BH703" s="14"/>
      <c r="BI703" s="14"/>
      <c r="BJ703" s="14"/>
      <c r="BK703" s="14"/>
      <c r="BL703" s="14"/>
      <c r="BM703" s="14"/>
      <c r="BN703" s="14"/>
      <c r="BO703" s="14"/>
      <c r="BP703" s="14"/>
      <c r="BQ703" s="14"/>
      <c r="BR703" s="14"/>
      <c r="BS703" s="14"/>
      <c r="BT703" s="14"/>
      <c r="BU703" s="14"/>
      <c r="BV703" s="14"/>
      <c r="BW703" s="14"/>
      <c r="BX703" s="14"/>
      <c r="BY703" s="14"/>
      <c r="BZ703" s="14"/>
      <c r="CA703" s="14"/>
      <c r="CB703" s="14"/>
      <c r="CC703" s="14"/>
      <c r="CD703" s="14"/>
      <c r="CE703" s="14"/>
      <c r="CF703" s="14"/>
      <c r="CG703" s="14"/>
      <c r="CH703" s="14"/>
      <c r="CI703" s="14"/>
      <c r="CJ703" s="14"/>
      <c r="CK703" s="14"/>
    </row>
    <row r="704" spans="1:89"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c r="AN704" s="14"/>
      <c r="AO704" s="14"/>
      <c r="AP704" s="14"/>
      <c r="AQ704" s="14"/>
      <c r="AR704" s="14"/>
      <c r="AS704" s="14"/>
      <c r="AT704" s="14"/>
      <c r="AU704" s="14"/>
      <c r="AV704" s="14"/>
      <c r="AW704" s="14"/>
      <c r="AX704" s="14"/>
      <c r="AY704" s="14"/>
      <c r="AZ704" s="14"/>
      <c r="BA704" s="14"/>
      <c r="BB704" s="14"/>
      <c r="BC704" s="14"/>
      <c r="BD704" s="14"/>
      <c r="BE704" s="14"/>
      <c r="BF704" s="14"/>
      <c r="BG704" s="14"/>
      <c r="BH704" s="14"/>
      <c r="BI704" s="14"/>
      <c r="BJ704" s="14"/>
      <c r="BK704" s="14"/>
      <c r="BL704" s="14"/>
      <c r="BM704" s="14"/>
      <c r="BN704" s="14"/>
      <c r="BO704" s="14"/>
      <c r="BP704" s="14"/>
      <c r="BQ704" s="14"/>
      <c r="BR704" s="14"/>
      <c r="BS704" s="14"/>
      <c r="BT704" s="14"/>
      <c r="BU704" s="14"/>
      <c r="BV704" s="14"/>
      <c r="BW704" s="14"/>
      <c r="BX704" s="14"/>
      <c r="BY704" s="14"/>
      <c r="BZ704" s="14"/>
      <c r="CA704" s="14"/>
      <c r="CB704" s="14"/>
      <c r="CC704" s="14"/>
      <c r="CD704" s="14"/>
      <c r="CE704" s="14"/>
      <c r="CF704" s="14"/>
      <c r="CG704" s="14"/>
      <c r="CH704" s="14"/>
      <c r="CI704" s="14"/>
      <c r="CJ704" s="14"/>
      <c r="CK704" s="14"/>
    </row>
    <row r="705" spans="1:89"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c r="AN705" s="14"/>
      <c r="AO705" s="14"/>
      <c r="AP705" s="14"/>
      <c r="AQ705" s="14"/>
      <c r="AR705" s="14"/>
      <c r="AS705" s="14"/>
      <c r="AT705" s="14"/>
      <c r="AU705" s="14"/>
      <c r="AV705" s="14"/>
      <c r="AW705" s="14"/>
      <c r="AX705" s="14"/>
      <c r="AY705" s="14"/>
      <c r="AZ705" s="14"/>
      <c r="BA705" s="14"/>
      <c r="BB705" s="14"/>
      <c r="BC705" s="14"/>
      <c r="BD705" s="14"/>
      <c r="BE705" s="14"/>
      <c r="BF705" s="14"/>
      <c r="BG705" s="14"/>
      <c r="BH705" s="14"/>
      <c r="BI705" s="14"/>
      <c r="BJ705" s="14"/>
      <c r="BK705" s="14"/>
      <c r="BL705" s="14"/>
      <c r="BM705" s="14"/>
      <c r="BN705" s="14"/>
      <c r="BO705" s="14"/>
      <c r="BP705" s="14"/>
      <c r="BQ705" s="14"/>
      <c r="BR705" s="14"/>
      <c r="BS705" s="14"/>
      <c r="BT705" s="14"/>
      <c r="BU705" s="14"/>
      <c r="BV705" s="14"/>
      <c r="BW705" s="14"/>
      <c r="BX705" s="14"/>
      <c r="BY705" s="14"/>
      <c r="BZ705" s="14"/>
      <c r="CA705" s="14"/>
      <c r="CB705" s="14"/>
      <c r="CC705" s="14"/>
      <c r="CD705" s="14"/>
      <c r="CE705" s="14"/>
      <c r="CF705" s="14"/>
      <c r="CG705" s="14"/>
      <c r="CH705" s="14"/>
      <c r="CI705" s="14"/>
      <c r="CJ705" s="14"/>
      <c r="CK705" s="14"/>
    </row>
    <row r="706" spans="1:89"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c r="AN706" s="14"/>
      <c r="AO706" s="14"/>
      <c r="AP706" s="14"/>
      <c r="AQ706" s="14"/>
      <c r="AR706" s="14"/>
      <c r="AS706" s="14"/>
      <c r="AT706" s="14"/>
      <c r="AU706" s="14"/>
      <c r="AV706" s="14"/>
      <c r="AW706" s="14"/>
      <c r="AX706" s="14"/>
      <c r="AY706" s="14"/>
      <c r="AZ706" s="14"/>
      <c r="BA706" s="14"/>
      <c r="BB706" s="14"/>
      <c r="BC706" s="14"/>
      <c r="BD706" s="14"/>
      <c r="BE706" s="14"/>
      <c r="BF706" s="14"/>
      <c r="BG706" s="14"/>
      <c r="BH706" s="14"/>
      <c r="BI706" s="14"/>
      <c r="BJ706" s="14"/>
      <c r="BK706" s="14"/>
      <c r="BL706" s="14"/>
      <c r="BM706" s="14"/>
      <c r="BN706" s="14"/>
      <c r="BO706" s="14"/>
      <c r="BP706" s="14"/>
      <c r="BQ706" s="14"/>
      <c r="BR706" s="14"/>
      <c r="BS706" s="14"/>
      <c r="BT706" s="14"/>
      <c r="BU706" s="14"/>
      <c r="BV706" s="14"/>
      <c r="BW706" s="14"/>
      <c r="BX706" s="14"/>
      <c r="BY706" s="14"/>
      <c r="BZ706" s="14"/>
      <c r="CA706" s="14"/>
      <c r="CB706" s="14"/>
      <c r="CC706" s="14"/>
      <c r="CD706" s="14"/>
      <c r="CE706" s="14"/>
      <c r="CF706" s="14"/>
      <c r="CG706" s="14"/>
      <c r="CH706" s="14"/>
      <c r="CI706" s="14"/>
      <c r="CJ706" s="14"/>
      <c r="CK706" s="14"/>
    </row>
    <row r="707" spans="1:89"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c r="AN707" s="14"/>
      <c r="AO707" s="14"/>
      <c r="AP707" s="14"/>
      <c r="AQ707" s="14"/>
      <c r="AR707" s="14"/>
      <c r="AS707" s="14"/>
      <c r="AT707" s="14"/>
      <c r="AU707" s="14"/>
      <c r="AV707" s="14"/>
      <c r="AW707" s="14"/>
      <c r="AX707" s="14"/>
      <c r="AY707" s="14"/>
      <c r="AZ707" s="14"/>
      <c r="BA707" s="14"/>
      <c r="BB707" s="14"/>
      <c r="BC707" s="14"/>
      <c r="BD707" s="14"/>
      <c r="BE707" s="14"/>
      <c r="BF707" s="14"/>
      <c r="BG707" s="14"/>
      <c r="BH707" s="14"/>
      <c r="BI707" s="14"/>
      <c r="BJ707" s="14"/>
      <c r="BK707" s="14"/>
      <c r="BL707" s="14"/>
      <c r="BM707" s="14"/>
      <c r="BN707" s="14"/>
      <c r="BO707" s="14"/>
      <c r="BP707" s="14"/>
      <c r="BQ707" s="14"/>
      <c r="BR707" s="14"/>
      <c r="BS707" s="14"/>
      <c r="BT707" s="14"/>
      <c r="BU707" s="14"/>
      <c r="BV707" s="14"/>
      <c r="BW707" s="14"/>
      <c r="BX707" s="14"/>
      <c r="BY707" s="14"/>
      <c r="BZ707" s="14"/>
      <c r="CA707" s="14"/>
      <c r="CB707" s="14"/>
      <c r="CC707" s="14"/>
      <c r="CD707" s="14"/>
      <c r="CE707" s="14"/>
      <c r="CF707" s="14"/>
      <c r="CG707" s="14"/>
      <c r="CH707" s="14"/>
      <c r="CI707" s="14"/>
      <c r="CJ707" s="14"/>
      <c r="CK707" s="14"/>
    </row>
    <row r="708" spans="1:89"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c r="AN708" s="14"/>
      <c r="AO708" s="14"/>
      <c r="AP708" s="14"/>
      <c r="AQ708" s="14"/>
      <c r="AR708" s="14"/>
      <c r="AS708" s="14"/>
      <c r="AT708" s="14"/>
      <c r="AU708" s="14"/>
      <c r="AV708" s="14"/>
      <c r="AW708" s="14"/>
      <c r="AX708" s="14"/>
      <c r="AY708" s="14"/>
      <c r="AZ708" s="14"/>
      <c r="BA708" s="14"/>
      <c r="BB708" s="14"/>
      <c r="BC708" s="14"/>
      <c r="BD708" s="14"/>
      <c r="BE708" s="14"/>
      <c r="BF708" s="14"/>
      <c r="BG708" s="14"/>
      <c r="BH708" s="14"/>
      <c r="BI708" s="14"/>
      <c r="BJ708" s="14"/>
      <c r="BK708" s="14"/>
      <c r="BL708" s="14"/>
      <c r="BM708" s="14"/>
      <c r="BN708" s="14"/>
      <c r="BO708" s="14"/>
      <c r="BP708" s="14"/>
      <c r="BQ708" s="14"/>
      <c r="BR708" s="14"/>
      <c r="BS708" s="14"/>
      <c r="BT708" s="14"/>
      <c r="BU708" s="14"/>
      <c r="BV708" s="14"/>
      <c r="BW708" s="14"/>
      <c r="BX708" s="14"/>
      <c r="BY708" s="14"/>
      <c r="BZ708" s="14"/>
      <c r="CA708" s="14"/>
      <c r="CB708" s="14"/>
      <c r="CC708" s="14"/>
      <c r="CD708" s="14"/>
      <c r="CE708" s="14"/>
      <c r="CF708" s="14"/>
      <c r="CG708" s="14"/>
      <c r="CH708" s="14"/>
      <c r="CI708" s="14"/>
      <c r="CJ708" s="14"/>
      <c r="CK708" s="14"/>
    </row>
    <row r="709" spans="1:89"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c r="AN709" s="14"/>
      <c r="AO709" s="14"/>
      <c r="AP709" s="14"/>
      <c r="AQ709" s="14"/>
      <c r="AR709" s="14"/>
      <c r="AS709" s="14"/>
      <c r="AT709" s="14"/>
      <c r="AU709" s="14"/>
      <c r="AV709" s="14"/>
      <c r="AW709" s="14"/>
      <c r="AX709" s="14"/>
      <c r="AY709" s="14"/>
      <c r="AZ709" s="14"/>
      <c r="BA709" s="14"/>
      <c r="BB709" s="14"/>
      <c r="BC709" s="14"/>
      <c r="BD709" s="14"/>
      <c r="BE709" s="14"/>
      <c r="BF709" s="14"/>
      <c r="BG709" s="14"/>
      <c r="BH709" s="14"/>
      <c r="BI709" s="14"/>
      <c r="BJ709" s="14"/>
      <c r="BK709" s="14"/>
      <c r="BL709" s="14"/>
      <c r="BM709" s="14"/>
      <c r="BN709" s="14"/>
      <c r="BO709" s="14"/>
      <c r="BP709" s="14"/>
      <c r="BQ709" s="14"/>
      <c r="BR709" s="14"/>
      <c r="BS709" s="14"/>
      <c r="BT709" s="14"/>
      <c r="BU709" s="14"/>
      <c r="BV709" s="14"/>
      <c r="BW709" s="14"/>
      <c r="BX709" s="14"/>
      <c r="BY709" s="14"/>
      <c r="BZ709" s="14"/>
      <c r="CA709" s="14"/>
      <c r="CB709" s="14"/>
      <c r="CC709" s="14"/>
      <c r="CD709" s="14"/>
      <c r="CE709" s="14"/>
      <c r="CF709" s="14"/>
      <c r="CG709" s="14"/>
      <c r="CH709" s="14"/>
      <c r="CI709" s="14"/>
      <c r="CJ709" s="14"/>
      <c r="CK709" s="14"/>
    </row>
    <row r="710" spans="1:89"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c r="AN710" s="14"/>
      <c r="AO710" s="14"/>
      <c r="AP710" s="14"/>
      <c r="AQ710" s="14"/>
      <c r="AR710" s="14"/>
      <c r="AS710" s="14"/>
      <c r="AT710" s="14"/>
      <c r="AU710" s="14"/>
      <c r="AV710" s="14"/>
      <c r="AW710" s="14"/>
      <c r="AX710" s="14"/>
      <c r="AY710" s="14"/>
      <c r="AZ710" s="14"/>
      <c r="BA710" s="14"/>
      <c r="BB710" s="14"/>
      <c r="BC710" s="14"/>
      <c r="BD710" s="14"/>
      <c r="BE710" s="14"/>
      <c r="BF710" s="14"/>
      <c r="BG710" s="14"/>
      <c r="BH710" s="14"/>
      <c r="BI710" s="14"/>
      <c r="BJ710" s="14"/>
      <c r="BK710" s="14"/>
      <c r="BL710" s="14"/>
      <c r="BM710" s="14"/>
      <c r="BN710" s="14"/>
      <c r="BO710" s="14"/>
      <c r="BP710" s="14"/>
      <c r="BQ710" s="14"/>
      <c r="BR710" s="14"/>
      <c r="BS710" s="14"/>
      <c r="BT710" s="14"/>
      <c r="BU710" s="14"/>
      <c r="BV710" s="14"/>
      <c r="BW710" s="14"/>
      <c r="BX710" s="14"/>
      <c r="BY710" s="14"/>
      <c r="BZ710" s="14"/>
      <c r="CA710" s="14"/>
      <c r="CB710" s="14"/>
      <c r="CC710" s="14"/>
      <c r="CD710" s="14"/>
      <c r="CE710" s="14"/>
      <c r="CF710" s="14"/>
      <c r="CG710" s="14"/>
      <c r="CH710" s="14"/>
      <c r="CI710" s="14"/>
      <c r="CJ710" s="14"/>
      <c r="CK710" s="14"/>
    </row>
    <row r="711" spans="1:89"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c r="AN711" s="14"/>
      <c r="AO711" s="14"/>
      <c r="AP711" s="14"/>
      <c r="AQ711" s="14"/>
      <c r="AR711" s="14"/>
      <c r="AS711" s="14"/>
      <c r="AT711" s="14"/>
      <c r="AU711" s="14"/>
      <c r="AV711" s="14"/>
      <c r="AW711" s="14"/>
      <c r="AX711" s="14"/>
      <c r="AY711" s="14"/>
      <c r="AZ711" s="14"/>
      <c r="BA711" s="14"/>
      <c r="BB711" s="14"/>
      <c r="BC711" s="14"/>
      <c r="BD711" s="14"/>
      <c r="BE711" s="14"/>
      <c r="BF711" s="14"/>
      <c r="BG711" s="14"/>
      <c r="BH711" s="14"/>
      <c r="BI711" s="14"/>
      <c r="BJ711" s="14"/>
      <c r="BK711" s="14"/>
      <c r="BL711" s="14"/>
      <c r="BM711" s="14"/>
      <c r="BN711" s="14"/>
      <c r="BO711" s="14"/>
      <c r="BP711" s="14"/>
      <c r="BQ711" s="14"/>
      <c r="BR711" s="14"/>
      <c r="BS711" s="14"/>
      <c r="BT711" s="14"/>
      <c r="BU711" s="14"/>
      <c r="BV711" s="14"/>
      <c r="BW711" s="14"/>
      <c r="BX711" s="14"/>
      <c r="BY711" s="14"/>
      <c r="BZ711" s="14"/>
      <c r="CA711" s="14"/>
      <c r="CB711" s="14"/>
      <c r="CC711" s="14"/>
      <c r="CD711" s="14"/>
      <c r="CE711" s="14"/>
      <c r="CF711" s="14"/>
      <c r="CG711" s="14"/>
      <c r="CH711" s="14"/>
      <c r="CI711" s="14"/>
      <c r="CJ711" s="14"/>
      <c r="CK711" s="14"/>
    </row>
    <row r="712" spans="1:89"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c r="AN712" s="14"/>
      <c r="AO712" s="14"/>
      <c r="AP712" s="14"/>
      <c r="AQ712" s="14"/>
      <c r="AR712" s="14"/>
      <c r="AS712" s="14"/>
      <c r="AT712" s="14"/>
      <c r="AU712" s="14"/>
      <c r="AV712" s="14"/>
      <c r="AW712" s="14"/>
      <c r="AX712" s="14"/>
      <c r="AY712" s="14"/>
      <c r="AZ712" s="14"/>
      <c r="BA712" s="14"/>
      <c r="BB712" s="14"/>
      <c r="BC712" s="14"/>
      <c r="BD712" s="14"/>
      <c r="BE712" s="14"/>
      <c r="BF712" s="14"/>
      <c r="BG712" s="14"/>
      <c r="BH712" s="14"/>
      <c r="BI712" s="14"/>
      <c r="BJ712" s="14"/>
      <c r="BK712" s="14"/>
      <c r="BL712" s="14"/>
      <c r="BM712" s="14"/>
      <c r="BN712" s="14"/>
      <c r="BO712" s="14"/>
      <c r="BP712" s="14"/>
      <c r="BQ712" s="14"/>
      <c r="BR712" s="14"/>
      <c r="BS712" s="14"/>
      <c r="BT712" s="14"/>
      <c r="BU712" s="14"/>
      <c r="BV712" s="14"/>
      <c r="BW712" s="14"/>
      <c r="BX712" s="14"/>
      <c r="BY712" s="14"/>
      <c r="BZ712" s="14"/>
      <c r="CA712" s="14"/>
      <c r="CB712" s="14"/>
      <c r="CC712" s="14"/>
      <c r="CD712" s="14"/>
      <c r="CE712" s="14"/>
      <c r="CF712" s="14"/>
      <c r="CG712" s="14"/>
      <c r="CH712" s="14"/>
      <c r="CI712" s="14"/>
      <c r="CJ712" s="14"/>
      <c r="CK712" s="14"/>
    </row>
    <row r="713" spans="1:89"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c r="AN713" s="14"/>
      <c r="AO713" s="14"/>
      <c r="AP713" s="14"/>
      <c r="AQ713" s="14"/>
      <c r="AR713" s="14"/>
      <c r="AS713" s="14"/>
      <c r="AT713" s="14"/>
      <c r="AU713" s="14"/>
      <c r="AV713" s="14"/>
      <c r="AW713" s="14"/>
      <c r="AX713" s="14"/>
      <c r="AY713" s="14"/>
      <c r="AZ713" s="14"/>
      <c r="BA713" s="14"/>
      <c r="BB713" s="14"/>
      <c r="BC713" s="14"/>
      <c r="BD713" s="14"/>
      <c r="BE713" s="14"/>
      <c r="BF713" s="14"/>
      <c r="BG713" s="14"/>
      <c r="BH713" s="14"/>
      <c r="BI713" s="14"/>
      <c r="BJ713" s="14"/>
      <c r="BK713" s="14"/>
      <c r="BL713" s="14"/>
      <c r="BM713" s="14"/>
      <c r="BN713" s="14"/>
      <c r="BO713" s="14"/>
      <c r="BP713" s="14"/>
      <c r="BQ713" s="14"/>
      <c r="BR713" s="14"/>
      <c r="BS713" s="14"/>
      <c r="BT713" s="14"/>
      <c r="BU713" s="14"/>
      <c r="BV713" s="14"/>
      <c r="BW713" s="14"/>
      <c r="BX713" s="14"/>
      <c r="BY713" s="14"/>
      <c r="BZ713" s="14"/>
      <c r="CA713" s="14"/>
      <c r="CB713" s="14"/>
      <c r="CC713" s="14"/>
      <c r="CD713" s="14"/>
      <c r="CE713" s="14"/>
      <c r="CF713" s="14"/>
      <c r="CG713" s="14"/>
      <c r="CH713" s="14"/>
      <c r="CI713" s="14"/>
      <c r="CJ713" s="14"/>
      <c r="CK713" s="14"/>
    </row>
    <row r="714" spans="1:89"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c r="AN714" s="14"/>
      <c r="AO714" s="14"/>
      <c r="AP714" s="14"/>
      <c r="AQ714" s="14"/>
      <c r="AR714" s="14"/>
      <c r="AS714" s="14"/>
      <c r="AT714" s="14"/>
      <c r="AU714" s="14"/>
      <c r="AV714" s="14"/>
      <c r="AW714" s="14"/>
      <c r="AX714" s="14"/>
      <c r="AY714" s="14"/>
      <c r="AZ714" s="14"/>
      <c r="BA714" s="14"/>
      <c r="BB714" s="14"/>
      <c r="BC714" s="14"/>
      <c r="BD714" s="14"/>
      <c r="BE714" s="14"/>
      <c r="BF714" s="14"/>
      <c r="BG714" s="14"/>
      <c r="BH714" s="14"/>
      <c r="BI714" s="14"/>
      <c r="BJ714" s="14"/>
      <c r="BK714" s="14"/>
      <c r="BL714" s="14"/>
      <c r="BM714" s="14"/>
      <c r="BN714" s="14"/>
      <c r="BO714" s="14"/>
      <c r="BP714" s="14"/>
      <c r="BQ714" s="14"/>
      <c r="BR714" s="14"/>
      <c r="BS714" s="14"/>
      <c r="BT714" s="14"/>
      <c r="BU714" s="14"/>
      <c r="BV714" s="14"/>
      <c r="BW714" s="14"/>
      <c r="BX714" s="14"/>
      <c r="BY714" s="14"/>
      <c r="BZ714" s="14"/>
      <c r="CA714" s="14"/>
      <c r="CB714" s="14"/>
      <c r="CC714" s="14"/>
      <c r="CD714" s="14"/>
      <c r="CE714" s="14"/>
      <c r="CF714" s="14"/>
      <c r="CG714" s="14"/>
      <c r="CH714" s="14"/>
      <c r="CI714" s="14"/>
      <c r="CJ714" s="14"/>
      <c r="CK714" s="14"/>
    </row>
    <row r="715" spans="1:89"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c r="AN715" s="14"/>
      <c r="AO715" s="14"/>
      <c r="AP715" s="14"/>
      <c r="AQ715" s="14"/>
      <c r="AR715" s="14"/>
      <c r="AS715" s="14"/>
      <c r="AT715" s="14"/>
      <c r="AU715" s="14"/>
      <c r="AV715" s="14"/>
      <c r="AW715" s="14"/>
      <c r="AX715" s="14"/>
      <c r="AY715" s="14"/>
      <c r="AZ715" s="14"/>
      <c r="BA715" s="14"/>
      <c r="BB715" s="14"/>
      <c r="BC715" s="14"/>
      <c r="BD715" s="14"/>
      <c r="BE715" s="14"/>
      <c r="BF715" s="14"/>
      <c r="BG715" s="14"/>
      <c r="BH715" s="14"/>
      <c r="BI715" s="14"/>
      <c r="BJ715" s="14"/>
      <c r="BK715" s="14"/>
      <c r="BL715" s="14"/>
      <c r="BM715" s="14"/>
      <c r="BN715" s="14"/>
      <c r="BO715" s="14"/>
      <c r="BP715" s="14"/>
      <c r="BQ715" s="14"/>
      <c r="BR715" s="14"/>
      <c r="BS715" s="14"/>
      <c r="BT715" s="14"/>
      <c r="BU715" s="14"/>
      <c r="BV715" s="14"/>
      <c r="BW715" s="14"/>
      <c r="BX715" s="14"/>
      <c r="BY715" s="14"/>
      <c r="BZ715" s="14"/>
      <c r="CA715" s="14"/>
      <c r="CB715" s="14"/>
      <c r="CC715" s="14"/>
      <c r="CD715" s="14"/>
      <c r="CE715" s="14"/>
      <c r="CF715" s="14"/>
      <c r="CG715" s="14"/>
      <c r="CH715" s="14"/>
      <c r="CI715" s="14"/>
      <c r="CJ715" s="14"/>
      <c r="CK715" s="14"/>
    </row>
    <row r="716" spans="1:89"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c r="AN716" s="14"/>
      <c r="AO716" s="14"/>
      <c r="AP716" s="14"/>
      <c r="AQ716" s="14"/>
      <c r="AR716" s="14"/>
      <c r="AS716" s="14"/>
      <c r="AT716" s="14"/>
      <c r="AU716" s="14"/>
      <c r="AV716" s="14"/>
      <c r="AW716" s="14"/>
      <c r="AX716" s="14"/>
      <c r="AY716" s="14"/>
      <c r="AZ716" s="14"/>
      <c r="BA716" s="14"/>
      <c r="BB716" s="14"/>
      <c r="BC716" s="14"/>
      <c r="BD716" s="14"/>
      <c r="BE716" s="14"/>
      <c r="BF716" s="14"/>
      <c r="BG716" s="14"/>
      <c r="BH716" s="14"/>
      <c r="BI716" s="14"/>
      <c r="BJ716" s="14"/>
      <c r="BK716" s="14"/>
      <c r="BL716" s="14"/>
      <c r="BM716" s="14"/>
      <c r="BN716" s="14"/>
      <c r="BO716" s="14"/>
      <c r="BP716" s="14"/>
      <c r="BQ716" s="14"/>
      <c r="BR716" s="14"/>
      <c r="BS716" s="14"/>
      <c r="BT716" s="14"/>
      <c r="BU716" s="14"/>
      <c r="BV716" s="14"/>
      <c r="BW716" s="14"/>
      <c r="BX716" s="14"/>
      <c r="BY716" s="14"/>
      <c r="BZ716" s="14"/>
      <c r="CA716" s="14"/>
      <c r="CB716" s="14"/>
      <c r="CC716" s="14"/>
      <c r="CD716" s="14"/>
      <c r="CE716" s="14"/>
      <c r="CF716" s="14"/>
      <c r="CG716" s="14"/>
      <c r="CH716" s="14"/>
      <c r="CI716" s="14"/>
      <c r="CJ716" s="14"/>
      <c r="CK716" s="14"/>
    </row>
    <row r="717" spans="1:89"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c r="AN717" s="14"/>
      <c r="AO717" s="14"/>
      <c r="AP717" s="14"/>
      <c r="AQ717" s="14"/>
      <c r="AR717" s="14"/>
      <c r="AS717" s="14"/>
      <c r="AT717" s="14"/>
      <c r="AU717" s="14"/>
      <c r="AV717" s="14"/>
      <c r="AW717" s="14"/>
      <c r="AX717" s="14"/>
      <c r="AY717" s="14"/>
      <c r="AZ717" s="14"/>
      <c r="BA717" s="14"/>
      <c r="BB717" s="14"/>
      <c r="BC717" s="14"/>
      <c r="BD717" s="14"/>
      <c r="BE717" s="14"/>
      <c r="BF717" s="14"/>
      <c r="BG717" s="14"/>
      <c r="BH717" s="14"/>
      <c r="BI717" s="14"/>
      <c r="BJ717" s="14"/>
      <c r="BK717" s="14"/>
      <c r="BL717" s="14"/>
      <c r="BM717" s="14"/>
      <c r="BN717" s="14"/>
      <c r="BO717" s="14"/>
      <c r="BP717" s="14"/>
      <c r="BQ717" s="14"/>
      <c r="BR717" s="14"/>
      <c r="BS717" s="14"/>
      <c r="BT717" s="14"/>
      <c r="BU717" s="14"/>
      <c r="BV717" s="14"/>
      <c r="BW717" s="14"/>
      <c r="BX717" s="14"/>
      <c r="BY717" s="14"/>
      <c r="BZ717" s="14"/>
      <c r="CA717" s="14"/>
      <c r="CB717" s="14"/>
      <c r="CC717" s="14"/>
      <c r="CD717" s="14"/>
      <c r="CE717" s="14"/>
      <c r="CF717" s="14"/>
      <c r="CG717" s="14"/>
      <c r="CH717" s="14"/>
      <c r="CI717" s="14"/>
      <c r="CJ717" s="14"/>
      <c r="CK717" s="14"/>
    </row>
    <row r="718" spans="1:89"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c r="AN718" s="14"/>
      <c r="AO718" s="14"/>
      <c r="AP718" s="14"/>
      <c r="AQ718" s="14"/>
      <c r="AR718" s="14"/>
      <c r="AS718" s="14"/>
      <c r="AT718" s="14"/>
      <c r="AU718" s="14"/>
      <c r="AV718" s="14"/>
      <c r="AW718" s="14"/>
      <c r="AX718" s="14"/>
      <c r="AY718" s="14"/>
      <c r="AZ718" s="14"/>
      <c r="BA718" s="14"/>
      <c r="BB718" s="14"/>
      <c r="BC718" s="14"/>
      <c r="BD718" s="14"/>
      <c r="BE718" s="14"/>
      <c r="BF718" s="14"/>
      <c r="BG718" s="14"/>
      <c r="BH718" s="14"/>
      <c r="BI718" s="14"/>
      <c r="BJ718" s="14"/>
      <c r="BK718" s="14"/>
      <c r="BL718" s="14"/>
      <c r="BM718" s="14"/>
      <c r="BN718" s="14"/>
      <c r="BO718" s="14"/>
      <c r="BP718" s="14"/>
      <c r="BQ718" s="14"/>
      <c r="BR718" s="14"/>
      <c r="BS718" s="14"/>
      <c r="BT718" s="14"/>
      <c r="BU718" s="14"/>
      <c r="BV718" s="14"/>
      <c r="BW718" s="14"/>
      <c r="BX718" s="14"/>
      <c r="BY718" s="14"/>
      <c r="BZ718" s="14"/>
      <c r="CA718" s="14"/>
      <c r="CB718" s="14"/>
      <c r="CC718" s="14"/>
      <c r="CD718" s="14"/>
      <c r="CE718" s="14"/>
      <c r="CF718" s="14"/>
      <c r="CG718" s="14"/>
      <c r="CH718" s="14"/>
      <c r="CI718" s="14"/>
      <c r="CJ718" s="14"/>
      <c r="CK718" s="14"/>
    </row>
    <row r="719" spans="1:89"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c r="AN719" s="14"/>
      <c r="AO719" s="14"/>
      <c r="AP719" s="14"/>
      <c r="AQ719" s="14"/>
      <c r="AR719" s="14"/>
      <c r="AS719" s="14"/>
      <c r="AT719" s="14"/>
      <c r="AU719" s="14"/>
      <c r="AV719" s="14"/>
      <c r="AW719" s="14"/>
      <c r="AX719" s="14"/>
      <c r="AY719" s="14"/>
      <c r="AZ719" s="14"/>
      <c r="BA719" s="14"/>
      <c r="BB719" s="14"/>
      <c r="BC719" s="14"/>
      <c r="BD719" s="14"/>
      <c r="BE719" s="14"/>
      <c r="BF719" s="14"/>
      <c r="BG719" s="14"/>
      <c r="BH719" s="14"/>
      <c r="BI719" s="14"/>
      <c r="BJ719" s="14"/>
      <c r="BK719" s="14"/>
      <c r="BL719" s="14"/>
      <c r="BM719" s="14"/>
      <c r="BN719" s="14"/>
      <c r="BO719" s="14"/>
      <c r="BP719" s="14"/>
      <c r="BQ719" s="14"/>
      <c r="BR719" s="14"/>
      <c r="BS719" s="14"/>
      <c r="BT719" s="14"/>
      <c r="BU719" s="14"/>
      <c r="BV719" s="14"/>
      <c r="BW719" s="14"/>
      <c r="BX719" s="14"/>
      <c r="BY719" s="14"/>
      <c r="BZ719" s="14"/>
      <c r="CA719" s="14"/>
      <c r="CB719" s="14"/>
      <c r="CC719" s="14"/>
      <c r="CD719" s="14"/>
      <c r="CE719" s="14"/>
      <c r="CF719" s="14"/>
      <c r="CG719" s="14"/>
      <c r="CH719" s="14"/>
      <c r="CI719" s="14"/>
      <c r="CJ719" s="14"/>
      <c r="CK719" s="14"/>
    </row>
    <row r="720" spans="1:89"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c r="AN720" s="14"/>
      <c r="AO720" s="14"/>
      <c r="AP720" s="14"/>
      <c r="AQ720" s="14"/>
      <c r="AR720" s="14"/>
      <c r="AS720" s="14"/>
      <c r="AT720" s="14"/>
      <c r="AU720" s="14"/>
      <c r="AV720" s="14"/>
      <c r="AW720" s="14"/>
      <c r="AX720" s="14"/>
      <c r="AY720" s="14"/>
      <c r="AZ720" s="14"/>
      <c r="BA720" s="14"/>
      <c r="BB720" s="14"/>
      <c r="BC720" s="14"/>
      <c r="BD720" s="14"/>
      <c r="BE720" s="14"/>
      <c r="BF720" s="14"/>
      <c r="BG720" s="14"/>
      <c r="BH720" s="14"/>
      <c r="BI720" s="14"/>
      <c r="BJ720" s="14"/>
      <c r="BK720" s="14"/>
      <c r="BL720" s="14"/>
      <c r="BM720" s="14"/>
      <c r="BN720" s="14"/>
      <c r="BO720" s="14"/>
      <c r="BP720" s="14"/>
      <c r="BQ720" s="14"/>
      <c r="BR720" s="14"/>
      <c r="BS720" s="14"/>
      <c r="BT720" s="14"/>
      <c r="BU720" s="14"/>
      <c r="BV720" s="14"/>
      <c r="BW720" s="14"/>
      <c r="BX720" s="14"/>
      <c r="BY720" s="14"/>
      <c r="BZ720" s="14"/>
      <c r="CA720" s="14"/>
      <c r="CB720" s="14"/>
      <c r="CC720" s="14"/>
      <c r="CD720" s="14"/>
      <c r="CE720" s="14"/>
      <c r="CF720" s="14"/>
      <c r="CG720" s="14"/>
      <c r="CH720" s="14"/>
      <c r="CI720" s="14"/>
      <c r="CJ720" s="14"/>
      <c r="CK720" s="14"/>
    </row>
    <row r="721" spans="1:89"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c r="AN721" s="14"/>
      <c r="AO721" s="14"/>
      <c r="AP721" s="14"/>
      <c r="AQ721" s="14"/>
      <c r="AR721" s="14"/>
      <c r="AS721" s="14"/>
      <c r="AT721" s="14"/>
      <c r="AU721" s="14"/>
      <c r="AV721" s="14"/>
      <c r="AW721" s="14"/>
      <c r="AX721" s="14"/>
      <c r="AY721" s="14"/>
      <c r="AZ721" s="14"/>
      <c r="BA721" s="14"/>
      <c r="BB721" s="14"/>
      <c r="BC721" s="14"/>
      <c r="BD721" s="14"/>
      <c r="BE721" s="14"/>
      <c r="BF721" s="14"/>
      <c r="BG721" s="14"/>
      <c r="BH721" s="14"/>
      <c r="BI721" s="14"/>
      <c r="BJ721" s="14"/>
      <c r="BK721" s="14"/>
      <c r="BL721" s="14"/>
      <c r="BM721" s="14"/>
      <c r="BN721" s="14"/>
      <c r="BO721" s="14"/>
      <c r="BP721" s="14"/>
      <c r="BQ721" s="14"/>
      <c r="BR721" s="14"/>
      <c r="BS721" s="14"/>
      <c r="BT721" s="14"/>
      <c r="BU721" s="14"/>
      <c r="BV721" s="14"/>
      <c r="BW721" s="14"/>
      <c r="BX721" s="14"/>
      <c r="BY721" s="14"/>
      <c r="BZ721" s="14"/>
      <c r="CA721" s="14"/>
      <c r="CB721" s="14"/>
      <c r="CC721" s="14"/>
      <c r="CD721" s="14"/>
      <c r="CE721" s="14"/>
      <c r="CF721" s="14"/>
      <c r="CG721" s="14"/>
      <c r="CH721" s="14"/>
      <c r="CI721" s="14"/>
      <c r="CJ721" s="14"/>
      <c r="CK721" s="14"/>
    </row>
    <row r="722" spans="1:89"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c r="AN722" s="14"/>
      <c r="AO722" s="14"/>
      <c r="AP722" s="14"/>
      <c r="AQ722" s="14"/>
      <c r="AR722" s="14"/>
      <c r="AS722" s="14"/>
      <c r="AT722" s="14"/>
      <c r="AU722" s="14"/>
      <c r="AV722" s="14"/>
      <c r="AW722" s="14"/>
      <c r="AX722" s="14"/>
      <c r="AY722" s="14"/>
      <c r="AZ722" s="14"/>
      <c r="BA722" s="14"/>
      <c r="BB722" s="14"/>
      <c r="BC722" s="14"/>
      <c r="BD722" s="14"/>
      <c r="BE722" s="14"/>
      <c r="BF722" s="14"/>
      <c r="BG722" s="14"/>
      <c r="BH722" s="14"/>
      <c r="BI722" s="14"/>
      <c r="BJ722" s="14"/>
      <c r="BK722" s="14"/>
      <c r="BL722" s="14"/>
      <c r="BM722" s="14"/>
      <c r="BN722" s="14"/>
      <c r="BO722" s="14"/>
      <c r="BP722" s="14"/>
      <c r="BQ722" s="14"/>
      <c r="BR722" s="14"/>
      <c r="BS722" s="14"/>
      <c r="BT722" s="14"/>
      <c r="BU722" s="14"/>
      <c r="BV722" s="14"/>
      <c r="BW722" s="14"/>
      <c r="BX722" s="14"/>
      <c r="BY722" s="14"/>
      <c r="BZ722" s="14"/>
      <c r="CA722" s="14"/>
      <c r="CB722" s="14"/>
      <c r="CC722" s="14"/>
      <c r="CD722" s="14"/>
      <c r="CE722" s="14"/>
      <c r="CF722" s="14"/>
      <c r="CG722" s="14"/>
      <c r="CH722" s="14"/>
      <c r="CI722" s="14"/>
      <c r="CJ722" s="14"/>
      <c r="CK722" s="14"/>
    </row>
    <row r="723" spans="1:89"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c r="AQ723" s="14"/>
      <c r="AR723" s="14"/>
      <c r="AS723" s="14"/>
      <c r="AT723" s="14"/>
      <c r="AU723" s="14"/>
      <c r="AV723" s="14"/>
      <c r="AW723" s="14"/>
      <c r="AX723" s="14"/>
      <c r="AY723" s="14"/>
      <c r="AZ723" s="14"/>
      <c r="BA723" s="14"/>
      <c r="BB723" s="14"/>
      <c r="BC723" s="14"/>
      <c r="BD723" s="14"/>
      <c r="BE723" s="14"/>
      <c r="BF723" s="14"/>
      <c r="BG723" s="14"/>
      <c r="BH723" s="14"/>
      <c r="BI723" s="14"/>
      <c r="BJ723" s="14"/>
      <c r="BK723" s="14"/>
      <c r="BL723" s="14"/>
      <c r="BM723" s="14"/>
      <c r="BN723" s="14"/>
      <c r="BO723" s="14"/>
      <c r="BP723" s="14"/>
      <c r="BQ723" s="14"/>
      <c r="BR723" s="14"/>
      <c r="BS723" s="14"/>
      <c r="BT723" s="14"/>
      <c r="BU723" s="14"/>
      <c r="BV723" s="14"/>
      <c r="BW723" s="14"/>
      <c r="BX723" s="14"/>
      <c r="BY723" s="14"/>
      <c r="BZ723" s="14"/>
      <c r="CA723" s="14"/>
      <c r="CB723" s="14"/>
      <c r="CC723" s="14"/>
      <c r="CD723" s="14"/>
      <c r="CE723" s="14"/>
      <c r="CF723" s="14"/>
      <c r="CG723" s="14"/>
      <c r="CH723" s="14"/>
      <c r="CI723" s="14"/>
      <c r="CJ723" s="14"/>
      <c r="CK723" s="14"/>
    </row>
    <row r="724" spans="1:89"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c r="AN724" s="14"/>
      <c r="AO724" s="14"/>
      <c r="AP724" s="14"/>
      <c r="AQ724" s="14"/>
      <c r="AR724" s="14"/>
      <c r="AS724" s="14"/>
      <c r="AT724" s="14"/>
      <c r="AU724" s="14"/>
      <c r="AV724" s="14"/>
      <c r="AW724" s="14"/>
      <c r="AX724" s="14"/>
      <c r="AY724" s="14"/>
      <c r="AZ724" s="14"/>
      <c r="BA724" s="14"/>
      <c r="BB724" s="14"/>
      <c r="BC724" s="14"/>
      <c r="BD724" s="14"/>
      <c r="BE724" s="14"/>
      <c r="BF724" s="14"/>
      <c r="BG724" s="14"/>
      <c r="BH724" s="14"/>
      <c r="BI724" s="14"/>
      <c r="BJ724" s="14"/>
      <c r="BK724" s="14"/>
      <c r="BL724" s="14"/>
      <c r="BM724" s="14"/>
      <c r="BN724" s="14"/>
      <c r="BO724" s="14"/>
      <c r="BP724" s="14"/>
      <c r="BQ724" s="14"/>
      <c r="BR724" s="14"/>
      <c r="BS724" s="14"/>
      <c r="BT724" s="14"/>
      <c r="BU724" s="14"/>
      <c r="BV724" s="14"/>
      <c r="BW724" s="14"/>
      <c r="BX724" s="14"/>
      <c r="BY724" s="14"/>
      <c r="BZ724" s="14"/>
      <c r="CA724" s="14"/>
      <c r="CB724" s="14"/>
      <c r="CC724" s="14"/>
      <c r="CD724" s="14"/>
      <c r="CE724" s="14"/>
      <c r="CF724" s="14"/>
      <c r="CG724" s="14"/>
      <c r="CH724" s="14"/>
      <c r="CI724" s="14"/>
      <c r="CJ724" s="14"/>
      <c r="CK724" s="14"/>
    </row>
    <row r="725" spans="1:89"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c r="AN725" s="14"/>
      <c r="AO725" s="14"/>
      <c r="AP725" s="14"/>
      <c r="AQ725" s="14"/>
      <c r="AR725" s="14"/>
      <c r="AS725" s="14"/>
      <c r="AT725" s="14"/>
      <c r="AU725" s="14"/>
      <c r="AV725" s="14"/>
      <c r="AW725" s="14"/>
      <c r="AX725" s="14"/>
      <c r="AY725" s="14"/>
      <c r="AZ725" s="14"/>
      <c r="BA725" s="14"/>
      <c r="BB725" s="14"/>
      <c r="BC725" s="14"/>
      <c r="BD725" s="14"/>
      <c r="BE725" s="14"/>
      <c r="BF725" s="14"/>
      <c r="BG725" s="14"/>
      <c r="BH725" s="14"/>
      <c r="BI725" s="14"/>
      <c r="BJ725" s="14"/>
      <c r="BK725" s="14"/>
      <c r="BL725" s="14"/>
      <c r="BM725" s="14"/>
      <c r="BN725" s="14"/>
      <c r="BO725" s="14"/>
      <c r="BP725" s="14"/>
      <c r="BQ725" s="14"/>
      <c r="BR725" s="14"/>
      <c r="BS725" s="14"/>
      <c r="BT725" s="14"/>
      <c r="BU725" s="14"/>
      <c r="BV725" s="14"/>
      <c r="BW725" s="14"/>
      <c r="BX725" s="14"/>
      <c r="BY725" s="14"/>
      <c r="BZ725" s="14"/>
      <c r="CA725" s="14"/>
      <c r="CB725" s="14"/>
      <c r="CC725" s="14"/>
      <c r="CD725" s="14"/>
      <c r="CE725" s="14"/>
      <c r="CF725" s="14"/>
      <c r="CG725" s="14"/>
      <c r="CH725" s="14"/>
      <c r="CI725" s="14"/>
      <c r="CJ725" s="14"/>
      <c r="CK725" s="14"/>
    </row>
    <row r="726" spans="1:89"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c r="AN726" s="14"/>
      <c r="AO726" s="14"/>
      <c r="AP726" s="14"/>
      <c r="AQ726" s="14"/>
      <c r="AR726" s="14"/>
      <c r="AS726" s="14"/>
      <c r="AT726" s="14"/>
      <c r="AU726" s="14"/>
      <c r="AV726" s="14"/>
      <c r="AW726" s="14"/>
      <c r="AX726" s="14"/>
      <c r="AY726" s="14"/>
      <c r="AZ726" s="14"/>
      <c r="BA726" s="14"/>
      <c r="BB726" s="14"/>
      <c r="BC726" s="14"/>
      <c r="BD726" s="14"/>
      <c r="BE726" s="14"/>
      <c r="BF726" s="14"/>
      <c r="BG726" s="14"/>
      <c r="BH726" s="14"/>
      <c r="BI726" s="14"/>
      <c r="BJ726" s="14"/>
      <c r="BK726" s="14"/>
      <c r="BL726" s="14"/>
      <c r="BM726" s="14"/>
      <c r="BN726" s="14"/>
      <c r="BO726" s="14"/>
      <c r="BP726" s="14"/>
      <c r="BQ726" s="14"/>
      <c r="BR726" s="14"/>
      <c r="BS726" s="14"/>
      <c r="BT726" s="14"/>
      <c r="BU726" s="14"/>
      <c r="BV726" s="14"/>
      <c r="BW726" s="14"/>
      <c r="BX726" s="14"/>
      <c r="BY726" s="14"/>
      <c r="BZ726" s="14"/>
      <c r="CA726" s="14"/>
      <c r="CB726" s="14"/>
      <c r="CC726" s="14"/>
      <c r="CD726" s="14"/>
      <c r="CE726" s="14"/>
      <c r="CF726" s="14"/>
      <c r="CG726" s="14"/>
      <c r="CH726" s="14"/>
      <c r="CI726" s="14"/>
      <c r="CJ726" s="14"/>
      <c r="CK726" s="14"/>
    </row>
    <row r="727" spans="1:89"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c r="AX727" s="14"/>
      <c r="AY727" s="14"/>
      <c r="AZ727" s="14"/>
      <c r="BA727" s="14"/>
      <c r="BB727" s="14"/>
      <c r="BC727" s="14"/>
      <c r="BD727" s="14"/>
      <c r="BE727" s="14"/>
      <c r="BF727" s="14"/>
      <c r="BG727" s="14"/>
      <c r="BH727" s="14"/>
      <c r="BI727" s="14"/>
      <c r="BJ727" s="14"/>
      <c r="BK727" s="14"/>
      <c r="BL727" s="14"/>
      <c r="BM727" s="14"/>
      <c r="BN727" s="14"/>
      <c r="BO727" s="14"/>
      <c r="BP727" s="14"/>
      <c r="BQ727" s="14"/>
      <c r="BR727" s="14"/>
      <c r="BS727" s="14"/>
      <c r="BT727" s="14"/>
      <c r="BU727" s="14"/>
      <c r="BV727" s="14"/>
      <c r="BW727" s="14"/>
      <c r="BX727" s="14"/>
      <c r="BY727" s="14"/>
      <c r="BZ727" s="14"/>
      <c r="CA727" s="14"/>
      <c r="CB727" s="14"/>
      <c r="CC727" s="14"/>
      <c r="CD727" s="14"/>
      <c r="CE727" s="14"/>
      <c r="CF727" s="14"/>
      <c r="CG727" s="14"/>
      <c r="CH727" s="14"/>
      <c r="CI727" s="14"/>
      <c r="CJ727" s="14"/>
      <c r="CK727" s="14"/>
    </row>
    <row r="728" spans="1:89"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c r="AN728" s="14"/>
      <c r="AO728" s="14"/>
      <c r="AP728" s="14"/>
      <c r="AQ728" s="14"/>
      <c r="AR728" s="14"/>
      <c r="AS728" s="14"/>
      <c r="AT728" s="14"/>
      <c r="AU728" s="14"/>
      <c r="AV728" s="14"/>
      <c r="AW728" s="14"/>
      <c r="AX728" s="14"/>
      <c r="AY728" s="14"/>
      <c r="AZ728" s="14"/>
      <c r="BA728" s="14"/>
      <c r="BB728" s="14"/>
      <c r="BC728" s="14"/>
      <c r="BD728" s="14"/>
      <c r="BE728" s="14"/>
      <c r="BF728" s="14"/>
      <c r="BG728" s="14"/>
      <c r="BH728" s="14"/>
      <c r="BI728" s="14"/>
      <c r="BJ728" s="14"/>
      <c r="BK728" s="14"/>
      <c r="BL728" s="14"/>
      <c r="BM728" s="14"/>
      <c r="BN728" s="14"/>
      <c r="BO728" s="14"/>
      <c r="BP728" s="14"/>
      <c r="BQ728" s="14"/>
      <c r="BR728" s="14"/>
      <c r="BS728" s="14"/>
      <c r="BT728" s="14"/>
      <c r="BU728" s="14"/>
      <c r="BV728" s="14"/>
      <c r="BW728" s="14"/>
      <c r="BX728" s="14"/>
      <c r="BY728" s="14"/>
      <c r="BZ728" s="14"/>
      <c r="CA728" s="14"/>
      <c r="CB728" s="14"/>
      <c r="CC728" s="14"/>
      <c r="CD728" s="14"/>
      <c r="CE728" s="14"/>
      <c r="CF728" s="14"/>
      <c r="CG728" s="14"/>
      <c r="CH728" s="14"/>
      <c r="CI728" s="14"/>
      <c r="CJ728" s="14"/>
      <c r="CK728" s="14"/>
    </row>
    <row r="729" spans="1:89"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c r="AN729" s="14"/>
      <c r="AO729" s="14"/>
      <c r="AP729" s="14"/>
      <c r="AQ729" s="14"/>
      <c r="AR729" s="14"/>
      <c r="AS729" s="14"/>
      <c r="AT729" s="14"/>
      <c r="AU729" s="14"/>
      <c r="AV729" s="14"/>
      <c r="AW729" s="14"/>
      <c r="AX729" s="14"/>
      <c r="AY729" s="14"/>
      <c r="AZ729" s="14"/>
      <c r="BA729" s="14"/>
      <c r="BB729" s="14"/>
      <c r="BC729" s="14"/>
      <c r="BD729" s="14"/>
      <c r="BE729" s="14"/>
      <c r="BF729" s="14"/>
      <c r="BG729" s="14"/>
      <c r="BH729" s="14"/>
      <c r="BI729" s="14"/>
      <c r="BJ729" s="14"/>
      <c r="BK729" s="14"/>
      <c r="BL729" s="14"/>
      <c r="BM729" s="14"/>
      <c r="BN729" s="14"/>
      <c r="BO729" s="14"/>
      <c r="BP729" s="14"/>
      <c r="BQ729" s="14"/>
      <c r="BR729" s="14"/>
      <c r="BS729" s="14"/>
      <c r="BT729" s="14"/>
      <c r="BU729" s="14"/>
      <c r="BV729" s="14"/>
      <c r="BW729" s="14"/>
      <c r="BX729" s="14"/>
      <c r="BY729" s="14"/>
      <c r="BZ729" s="14"/>
      <c r="CA729" s="14"/>
      <c r="CB729" s="14"/>
      <c r="CC729" s="14"/>
      <c r="CD729" s="14"/>
      <c r="CE729" s="14"/>
      <c r="CF729" s="14"/>
      <c r="CG729" s="14"/>
      <c r="CH729" s="14"/>
      <c r="CI729" s="14"/>
      <c r="CJ729" s="14"/>
      <c r="CK729" s="14"/>
    </row>
    <row r="730" spans="1:89"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c r="AN730" s="14"/>
      <c r="AO730" s="14"/>
      <c r="AP730" s="14"/>
      <c r="AQ730" s="14"/>
      <c r="AR730" s="14"/>
      <c r="AS730" s="14"/>
      <c r="AT730" s="14"/>
      <c r="AU730" s="14"/>
      <c r="AV730" s="14"/>
      <c r="AW730" s="14"/>
      <c r="AX730" s="14"/>
      <c r="AY730" s="14"/>
      <c r="AZ730" s="14"/>
      <c r="BA730" s="14"/>
      <c r="BB730" s="14"/>
      <c r="BC730" s="14"/>
      <c r="BD730" s="14"/>
      <c r="BE730" s="14"/>
      <c r="BF730" s="14"/>
      <c r="BG730" s="14"/>
      <c r="BH730" s="14"/>
      <c r="BI730" s="14"/>
      <c r="BJ730" s="14"/>
      <c r="BK730" s="14"/>
      <c r="BL730" s="14"/>
      <c r="BM730" s="14"/>
      <c r="BN730" s="14"/>
      <c r="BO730" s="14"/>
      <c r="BP730" s="14"/>
      <c r="BQ730" s="14"/>
      <c r="BR730" s="14"/>
      <c r="BS730" s="14"/>
      <c r="BT730" s="14"/>
      <c r="BU730" s="14"/>
      <c r="BV730" s="14"/>
      <c r="BW730" s="14"/>
      <c r="BX730" s="14"/>
      <c r="BY730" s="14"/>
      <c r="BZ730" s="14"/>
      <c r="CA730" s="14"/>
      <c r="CB730" s="14"/>
      <c r="CC730" s="14"/>
      <c r="CD730" s="14"/>
      <c r="CE730" s="14"/>
      <c r="CF730" s="14"/>
      <c r="CG730" s="14"/>
      <c r="CH730" s="14"/>
      <c r="CI730" s="14"/>
      <c r="CJ730" s="14"/>
      <c r="CK730" s="14"/>
    </row>
    <row r="731" spans="1:89"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c r="AN731" s="14"/>
      <c r="AO731" s="14"/>
      <c r="AP731" s="14"/>
      <c r="AQ731" s="14"/>
      <c r="AR731" s="14"/>
      <c r="AS731" s="14"/>
      <c r="AT731" s="14"/>
      <c r="AU731" s="14"/>
      <c r="AV731" s="14"/>
      <c r="AW731" s="14"/>
      <c r="AX731" s="14"/>
      <c r="AY731" s="14"/>
      <c r="AZ731" s="14"/>
      <c r="BA731" s="14"/>
      <c r="BB731" s="14"/>
      <c r="BC731" s="14"/>
      <c r="BD731" s="14"/>
      <c r="BE731" s="14"/>
      <c r="BF731" s="14"/>
      <c r="BG731" s="14"/>
      <c r="BH731" s="14"/>
      <c r="BI731" s="14"/>
      <c r="BJ731" s="14"/>
      <c r="BK731" s="14"/>
      <c r="BL731" s="14"/>
      <c r="BM731" s="14"/>
      <c r="BN731" s="14"/>
      <c r="BO731" s="14"/>
      <c r="BP731" s="14"/>
      <c r="BQ731" s="14"/>
      <c r="BR731" s="14"/>
      <c r="BS731" s="14"/>
      <c r="BT731" s="14"/>
      <c r="BU731" s="14"/>
      <c r="BV731" s="14"/>
      <c r="BW731" s="14"/>
      <c r="BX731" s="14"/>
      <c r="BY731" s="14"/>
      <c r="BZ731" s="14"/>
      <c r="CA731" s="14"/>
      <c r="CB731" s="14"/>
      <c r="CC731" s="14"/>
      <c r="CD731" s="14"/>
      <c r="CE731" s="14"/>
      <c r="CF731" s="14"/>
      <c r="CG731" s="14"/>
      <c r="CH731" s="14"/>
      <c r="CI731" s="14"/>
      <c r="CJ731" s="14"/>
      <c r="CK731" s="14"/>
    </row>
    <row r="732" spans="1:89"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c r="AN732" s="14"/>
      <c r="AO732" s="14"/>
      <c r="AP732" s="14"/>
      <c r="AQ732" s="14"/>
      <c r="AR732" s="14"/>
      <c r="AS732" s="14"/>
      <c r="AT732" s="14"/>
      <c r="AU732" s="14"/>
      <c r="AV732" s="14"/>
      <c r="AW732" s="14"/>
      <c r="AX732" s="14"/>
      <c r="AY732" s="14"/>
      <c r="AZ732" s="14"/>
      <c r="BA732" s="14"/>
      <c r="BB732" s="14"/>
      <c r="BC732" s="14"/>
      <c r="BD732" s="14"/>
      <c r="BE732" s="14"/>
      <c r="BF732" s="14"/>
      <c r="BG732" s="14"/>
      <c r="BH732" s="14"/>
      <c r="BI732" s="14"/>
      <c r="BJ732" s="14"/>
      <c r="BK732" s="14"/>
      <c r="BL732" s="14"/>
      <c r="BM732" s="14"/>
      <c r="BN732" s="14"/>
      <c r="BO732" s="14"/>
      <c r="BP732" s="14"/>
      <c r="BQ732" s="14"/>
      <c r="BR732" s="14"/>
      <c r="BS732" s="14"/>
      <c r="BT732" s="14"/>
      <c r="BU732" s="14"/>
      <c r="BV732" s="14"/>
      <c r="BW732" s="14"/>
      <c r="BX732" s="14"/>
      <c r="BY732" s="14"/>
      <c r="BZ732" s="14"/>
      <c r="CA732" s="14"/>
      <c r="CB732" s="14"/>
      <c r="CC732" s="14"/>
      <c r="CD732" s="14"/>
      <c r="CE732" s="14"/>
      <c r="CF732" s="14"/>
      <c r="CG732" s="14"/>
      <c r="CH732" s="14"/>
      <c r="CI732" s="14"/>
      <c r="CJ732" s="14"/>
      <c r="CK732" s="14"/>
    </row>
    <row r="733" spans="1:89"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c r="AN733" s="14"/>
      <c r="AO733" s="14"/>
      <c r="AP733" s="14"/>
      <c r="AQ733" s="14"/>
      <c r="AR733" s="14"/>
      <c r="AS733" s="14"/>
      <c r="AT733" s="14"/>
      <c r="AU733" s="14"/>
      <c r="AV733" s="14"/>
      <c r="AW733" s="14"/>
      <c r="AX733" s="14"/>
      <c r="AY733" s="14"/>
      <c r="AZ733" s="14"/>
      <c r="BA733" s="14"/>
      <c r="BB733" s="14"/>
      <c r="BC733" s="14"/>
      <c r="BD733" s="14"/>
      <c r="BE733" s="14"/>
      <c r="BF733" s="14"/>
      <c r="BG733" s="14"/>
      <c r="BH733" s="14"/>
      <c r="BI733" s="14"/>
      <c r="BJ733" s="14"/>
      <c r="BK733" s="14"/>
      <c r="BL733" s="14"/>
      <c r="BM733" s="14"/>
      <c r="BN733" s="14"/>
      <c r="BO733" s="14"/>
      <c r="BP733" s="14"/>
      <c r="BQ733" s="14"/>
      <c r="BR733" s="14"/>
      <c r="BS733" s="14"/>
      <c r="BT733" s="14"/>
      <c r="BU733" s="14"/>
      <c r="BV733" s="14"/>
      <c r="BW733" s="14"/>
      <c r="BX733" s="14"/>
      <c r="BY733" s="14"/>
      <c r="BZ733" s="14"/>
      <c r="CA733" s="14"/>
      <c r="CB733" s="14"/>
      <c r="CC733" s="14"/>
      <c r="CD733" s="14"/>
      <c r="CE733" s="14"/>
      <c r="CF733" s="14"/>
      <c r="CG733" s="14"/>
      <c r="CH733" s="14"/>
      <c r="CI733" s="14"/>
      <c r="CJ733" s="14"/>
      <c r="CK733" s="14"/>
    </row>
    <row r="734" spans="1:89"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c r="AN734" s="14"/>
      <c r="AO734" s="14"/>
      <c r="AP734" s="14"/>
      <c r="AQ734" s="14"/>
      <c r="AR734" s="14"/>
      <c r="AS734" s="14"/>
      <c r="AT734" s="14"/>
      <c r="AU734" s="14"/>
      <c r="AV734" s="14"/>
      <c r="AW734" s="14"/>
      <c r="AX734" s="14"/>
      <c r="AY734" s="14"/>
      <c r="AZ734" s="14"/>
      <c r="BA734" s="14"/>
      <c r="BB734" s="14"/>
      <c r="BC734" s="14"/>
      <c r="BD734" s="14"/>
      <c r="BE734" s="14"/>
      <c r="BF734" s="14"/>
      <c r="BG734" s="14"/>
      <c r="BH734" s="14"/>
      <c r="BI734" s="14"/>
      <c r="BJ734" s="14"/>
      <c r="BK734" s="14"/>
      <c r="BL734" s="14"/>
      <c r="BM734" s="14"/>
      <c r="BN734" s="14"/>
      <c r="BO734" s="14"/>
      <c r="BP734" s="14"/>
      <c r="BQ734" s="14"/>
      <c r="BR734" s="14"/>
      <c r="BS734" s="14"/>
      <c r="BT734" s="14"/>
      <c r="BU734" s="14"/>
      <c r="BV734" s="14"/>
      <c r="BW734" s="14"/>
      <c r="BX734" s="14"/>
      <c r="BY734" s="14"/>
      <c r="BZ734" s="14"/>
      <c r="CA734" s="14"/>
      <c r="CB734" s="14"/>
      <c r="CC734" s="14"/>
      <c r="CD734" s="14"/>
      <c r="CE734" s="14"/>
      <c r="CF734" s="14"/>
      <c r="CG734" s="14"/>
      <c r="CH734" s="14"/>
      <c r="CI734" s="14"/>
      <c r="CJ734" s="14"/>
      <c r="CK734" s="14"/>
    </row>
    <row r="735" spans="1:89"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c r="AN735" s="14"/>
      <c r="AO735" s="14"/>
      <c r="AP735" s="14"/>
      <c r="AQ735" s="14"/>
      <c r="AR735" s="14"/>
      <c r="AS735" s="14"/>
      <c r="AT735" s="14"/>
      <c r="AU735" s="14"/>
      <c r="AV735" s="14"/>
      <c r="AW735" s="14"/>
      <c r="AX735" s="14"/>
      <c r="AY735" s="14"/>
      <c r="AZ735" s="14"/>
      <c r="BA735" s="14"/>
      <c r="BB735" s="14"/>
      <c r="BC735" s="14"/>
      <c r="BD735" s="14"/>
      <c r="BE735" s="14"/>
      <c r="BF735" s="14"/>
      <c r="BG735" s="14"/>
      <c r="BH735" s="14"/>
      <c r="BI735" s="14"/>
      <c r="BJ735" s="14"/>
      <c r="BK735" s="14"/>
      <c r="BL735" s="14"/>
      <c r="BM735" s="14"/>
      <c r="BN735" s="14"/>
      <c r="BO735" s="14"/>
      <c r="BP735" s="14"/>
      <c r="BQ735" s="14"/>
      <c r="BR735" s="14"/>
      <c r="BS735" s="14"/>
      <c r="BT735" s="14"/>
      <c r="BU735" s="14"/>
      <c r="BV735" s="14"/>
      <c r="BW735" s="14"/>
      <c r="BX735" s="14"/>
      <c r="BY735" s="14"/>
      <c r="BZ735" s="14"/>
      <c r="CA735" s="14"/>
      <c r="CB735" s="14"/>
      <c r="CC735" s="14"/>
      <c r="CD735" s="14"/>
      <c r="CE735" s="14"/>
      <c r="CF735" s="14"/>
      <c r="CG735" s="14"/>
      <c r="CH735" s="14"/>
      <c r="CI735" s="14"/>
      <c r="CJ735" s="14"/>
      <c r="CK735" s="14"/>
    </row>
    <row r="736" spans="1:89"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c r="AN736" s="14"/>
      <c r="AO736" s="14"/>
      <c r="AP736" s="14"/>
      <c r="AQ736" s="14"/>
      <c r="AR736" s="14"/>
      <c r="AS736" s="14"/>
      <c r="AT736" s="14"/>
      <c r="AU736" s="14"/>
      <c r="AV736" s="14"/>
      <c r="AW736" s="14"/>
      <c r="AX736" s="14"/>
      <c r="AY736" s="14"/>
      <c r="AZ736" s="14"/>
      <c r="BA736" s="14"/>
      <c r="BB736" s="14"/>
      <c r="BC736" s="14"/>
      <c r="BD736" s="14"/>
      <c r="BE736" s="14"/>
      <c r="BF736" s="14"/>
      <c r="BG736" s="14"/>
      <c r="BH736" s="14"/>
      <c r="BI736" s="14"/>
      <c r="BJ736" s="14"/>
      <c r="BK736" s="14"/>
      <c r="BL736" s="14"/>
      <c r="BM736" s="14"/>
      <c r="BN736" s="14"/>
      <c r="BO736" s="14"/>
      <c r="BP736" s="14"/>
      <c r="BQ736" s="14"/>
      <c r="BR736" s="14"/>
      <c r="BS736" s="14"/>
      <c r="BT736" s="14"/>
      <c r="BU736" s="14"/>
      <c r="BV736" s="14"/>
      <c r="BW736" s="14"/>
      <c r="BX736" s="14"/>
      <c r="BY736" s="14"/>
      <c r="BZ736" s="14"/>
      <c r="CA736" s="14"/>
      <c r="CB736" s="14"/>
      <c r="CC736" s="14"/>
      <c r="CD736" s="14"/>
      <c r="CE736" s="14"/>
      <c r="CF736" s="14"/>
      <c r="CG736" s="14"/>
      <c r="CH736" s="14"/>
      <c r="CI736" s="14"/>
      <c r="CJ736" s="14"/>
      <c r="CK736" s="14"/>
    </row>
    <row r="737" spans="1:89"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c r="AN737" s="14"/>
      <c r="AO737" s="14"/>
      <c r="AP737" s="14"/>
      <c r="AQ737" s="14"/>
      <c r="AR737" s="14"/>
      <c r="AS737" s="14"/>
      <c r="AT737" s="14"/>
      <c r="AU737" s="14"/>
      <c r="AV737" s="14"/>
      <c r="AW737" s="14"/>
      <c r="AX737" s="14"/>
      <c r="AY737" s="14"/>
      <c r="AZ737" s="14"/>
      <c r="BA737" s="14"/>
      <c r="BB737" s="14"/>
      <c r="BC737" s="14"/>
      <c r="BD737" s="14"/>
      <c r="BE737" s="14"/>
      <c r="BF737" s="14"/>
      <c r="BG737" s="14"/>
      <c r="BH737" s="14"/>
      <c r="BI737" s="14"/>
      <c r="BJ737" s="14"/>
      <c r="BK737" s="14"/>
      <c r="BL737" s="14"/>
      <c r="BM737" s="14"/>
      <c r="BN737" s="14"/>
      <c r="BO737" s="14"/>
      <c r="BP737" s="14"/>
      <c r="BQ737" s="14"/>
      <c r="BR737" s="14"/>
      <c r="BS737" s="14"/>
      <c r="BT737" s="14"/>
      <c r="BU737" s="14"/>
      <c r="BV737" s="14"/>
      <c r="BW737" s="14"/>
      <c r="BX737" s="14"/>
      <c r="BY737" s="14"/>
      <c r="BZ737" s="14"/>
      <c r="CA737" s="14"/>
      <c r="CB737" s="14"/>
      <c r="CC737" s="14"/>
      <c r="CD737" s="14"/>
      <c r="CE737" s="14"/>
      <c r="CF737" s="14"/>
      <c r="CG737" s="14"/>
      <c r="CH737" s="14"/>
      <c r="CI737" s="14"/>
      <c r="CJ737" s="14"/>
      <c r="CK737" s="14"/>
    </row>
    <row r="738" spans="1:89"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c r="AN738" s="14"/>
      <c r="AO738" s="14"/>
      <c r="AP738" s="14"/>
      <c r="AQ738" s="14"/>
      <c r="AR738" s="14"/>
      <c r="AS738" s="14"/>
      <c r="AT738" s="14"/>
      <c r="AU738" s="14"/>
      <c r="AV738" s="14"/>
      <c r="AW738" s="14"/>
      <c r="AX738" s="14"/>
      <c r="AY738" s="14"/>
      <c r="AZ738" s="14"/>
      <c r="BA738" s="14"/>
      <c r="BB738" s="14"/>
      <c r="BC738" s="14"/>
      <c r="BD738" s="14"/>
      <c r="BE738" s="14"/>
      <c r="BF738" s="14"/>
      <c r="BG738" s="14"/>
      <c r="BH738" s="14"/>
      <c r="BI738" s="14"/>
      <c r="BJ738" s="14"/>
      <c r="BK738" s="14"/>
      <c r="BL738" s="14"/>
      <c r="BM738" s="14"/>
      <c r="BN738" s="14"/>
      <c r="BO738" s="14"/>
      <c r="BP738" s="14"/>
      <c r="BQ738" s="14"/>
      <c r="BR738" s="14"/>
      <c r="BS738" s="14"/>
      <c r="BT738" s="14"/>
      <c r="BU738" s="14"/>
      <c r="BV738" s="14"/>
      <c r="BW738" s="14"/>
      <c r="BX738" s="14"/>
      <c r="BY738" s="14"/>
      <c r="BZ738" s="14"/>
      <c r="CA738" s="14"/>
      <c r="CB738" s="14"/>
      <c r="CC738" s="14"/>
      <c r="CD738" s="14"/>
      <c r="CE738" s="14"/>
      <c r="CF738" s="14"/>
      <c r="CG738" s="14"/>
      <c r="CH738" s="14"/>
      <c r="CI738" s="14"/>
      <c r="CJ738" s="14"/>
      <c r="CK738" s="14"/>
    </row>
    <row r="739" spans="1:89"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c r="AN739" s="14"/>
      <c r="AO739" s="14"/>
      <c r="AP739" s="14"/>
      <c r="AQ739" s="14"/>
      <c r="AR739" s="14"/>
      <c r="AS739" s="14"/>
      <c r="AT739" s="14"/>
      <c r="AU739" s="14"/>
      <c r="AV739" s="14"/>
      <c r="AW739" s="14"/>
      <c r="AX739" s="14"/>
      <c r="AY739" s="14"/>
      <c r="AZ739" s="14"/>
      <c r="BA739" s="14"/>
      <c r="BB739" s="14"/>
      <c r="BC739" s="14"/>
      <c r="BD739" s="14"/>
      <c r="BE739" s="14"/>
      <c r="BF739" s="14"/>
      <c r="BG739" s="14"/>
      <c r="BH739" s="14"/>
      <c r="BI739" s="14"/>
      <c r="BJ739" s="14"/>
      <c r="BK739" s="14"/>
      <c r="BL739" s="14"/>
      <c r="BM739" s="14"/>
      <c r="BN739" s="14"/>
      <c r="BO739" s="14"/>
      <c r="BP739" s="14"/>
      <c r="BQ739" s="14"/>
      <c r="BR739" s="14"/>
      <c r="BS739" s="14"/>
      <c r="BT739" s="14"/>
      <c r="BU739" s="14"/>
      <c r="BV739" s="14"/>
      <c r="BW739" s="14"/>
      <c r="BX739" s="14"/>
      <c r="BY739" s="14"/>
      <c r="BZ739" s="14"/>
      <c r="CA739" s="14"/>
      <c r="CB739" s="14"/>
      <c r="CC739" s="14"/>
      <c r="CD739" s="14"/>
      <c r="CE739" s="14"/>
      <c r="CF739" s="14"/>
      <c r="CG739" s="14"/>
      <c r="CH739" s="14"/>
      <c r="CI739" s="14"/>
      <c r="CJ739" s="14"/>
      <c r="CK739" s="14"/>
    </row>
    <row r="740" spans="1:89"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c r="AN740" s="14"/>
      <c r="AO740" s="14"/>
      <c r="AP740" s="14"/>
      <c r="AQ740" s="14"/>
      <c r="AR740" s="14"/>
      <c r="AS740" s="14"/>
      <c r="AT740" s="14"/>
      <c r="AU740" s="14"/>
      <c r="AV740" s="14"/>
      <c r="AW740" s="14"/>
      <c r="AX740" s="14"/>
      <c r="AY740" s="14"/>
      <c r="AZ740" s="14"/>
      <c r="BA740" s="14"/>
      <c r="BB740" s="14"/>
      <c r="BC740" s="14"/>
      <c r="BD740" s="14"/>
      <c r="BE740" s="14"/>
      <c r="BF740" s="14"/>
      <c r="BG740" s="14"/>
      <c r="BH740" s="14"/>
      <c r="BI740" s="14"/>
      <c r="BJ740" s="14"/>
      <c r="BK740" s="14"/>
      <c r="BL740" s="14"/>
      <c r="BM740" s="14"/>
      <c r="BN740" s="14"/>
      <c r="BO740" s="14"/>
      <c r="BP740" s="14"/>
      <c r="BQ740" s="14"/>
      <c r="BR740" s="14"/>
      <c r="BS740" s="14"/>
      <c r="BT740" s="14"/>
      <c r="BU740" s="14"/>
      <c r="BV740" s="14"/>
      <c r="BW740" s="14"/>
      <c r="BX740" s="14"/>
      <c r="BY740" s="14"/>
      <c r="BZ740" s="14"/>
      <c r="CA740" s="14"/>
      <c r="CB740" s="14"/>
      <c r="CC740" s="14"/>
      <c r="CD740" s="14"/>
      <c r="CE740" s="14"/>
      <c r="CF740" s="14"/>
      <c r="CG740" s="14"/>
      <c r="CH740" s="14"/>
      <c r="CI740" s="14"/>
      <c r="CJ740" s="14"/>
      <c r="CK740" s="14"/>
    </row>
    <row r="741" spans="1:89"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c r="AN741" s="14"/>
      <c r="AO741" s="14"/>
      <c r="AP741" s="14"/>
      <c r="AQ741" s="14"/>
      <c r="AR741" s="14"/>
      <c r="AS741" s="14"/>
      <c r="AT741" s="14"/>
      <c r="AU741" s="14"/>
      <c r="AV741" s="14"/>
      <c r="AW741" s="14"/>
      <c r="AX741" s="14"/>
      <c r="AY741" s="14"/>
      <c r="AZ741" s="14"/>
      <c r="BA741" s="14"/>
      <c r="BB741" s="14"/>
      <c r="BC741" s="14"/>
      <c r="BD741" s="14"/>
      <c r="BE741" s="14"/>
      <c r="BF741" s="14"/>
      <c r="BG741" s="14"/>
      <c r="BH741" s="14"/>
      <c r="BI741" s="14"/>
      <c r="BJ741" s="14"/>
      <c r="BK741" s="14"/>
      <c r="BL741" s="14"/>
      <c r="BM741" s="14"/>
      <c r="BN741" s="14"/>
      <c r="BO741" s="14"/>
      <c r="BP741" s="14"/>
      <c r="BQ741" s="14"/>
      <c r="BR741" s="14"/>
      <c r="BS741" s="14"/>
      <c r="BT741" s="14"/>
      <c r="BU741" s="14"/>
      <c r="BV741" s="14"/>
      <c r="BW741" s="14"/>
      <c r="BX741" s="14"/>
      <c r="BY741" s="14"/>
      <c r="BZ741" s="14"/>
      <c r="CA741" s="14"/>
      <c r="CB741" s="14"/>
      <c r="CC741" s="14"/>
      <c r="CD741" s="14"/>
      <c r="CE741" s="14"/>
      <c r="CF741" s="14"/>
      <c r="CG741" s="14"/>
      <c r="CH741" s="14"/>
      <c r="CI741" s="14"/>
      <c r="CJ741" s="14"/>
      <c r="CK741" s="14"/>
    </row>
    <row r="742" spans="1:89"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c r="AN742" s="14"/>
      <c r="AO742" s="14"/>
      <c r="AP742" s="14"/>
      <c r="AQ742" s="14"/>
      <c r="AR742" s="14"/>
      <c r="AS742" s="14"/>
      <c r="AT742" s="14"/>
      <c r="AU742" s="14"/>
      <c r="AV742" s="14"/>
      <c r="AW742" s="14"/>
      <c r="AX742" s="14"/>
      <c r="AY742" s="14"/>
      <c r="AZ742" s="14"/>
      <c r="BA742" s="14"/>
      <c r="BB742" s="14"/>
      <c r="BC742" s="14"/>
      <c r="BD742" s="14"/>
      <c r="BE742" s="14"/>
      <c r="BF742" s="14"/>
      <c r="BG742" s="14"/>
      <c r="BH742" s="14"/>
      <c r="BI742" s="14"/>
      <c r="BJ742" s="14"/>
      <c r="BK742" s="14"/>
      <c r="BL742" s="14"/>
      <c r="BM742" s="14"/>
      <c r="BN742" s="14"/>
      <c r="BO742" s="14"/>
      <c r="BP742" s="14"/>
      <c r="BQ742" s="14"/>
      <c r="BR742" s="14"/>
      <c r="BS742" s="14"/>
      <c r="BT742" s="14"/>
      <c r="BU742" s="14"/>
      <c r="BV742" s="14"/>
      <c r="BW742" s="14"/>
      <c r="BX742" s="14"/>
      <c r="BY742" s="14"/>
      <c r="BZ742" s="14"/>
      <c r="CA742" s="14"/>
      <c r="CB742" s="14"/>
      <c r="CC742" s="14"/>
      <c r="CD742" s="14"/>
      <c r="CE742" s="14"/>
      <c r="CF742" s="14"/>
      <c r="CG742" s="14"/>
      <c r="CH742" s="14"/>
      <c r="CI742" s="14"/>
      <c r="CJ742" s="14"/>
      <c r="CK742" s="14"/>
    </row>
    <row r="743" spans="1:89"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c r="AN743" s="14"/>
      <c r="AO743" s="14"/>
      <c r="AP743" s="14"/>
      <c r="AQ743" s="14"/>
      <c r="AR743" s="14"/>
      <c r="AS743" s="14"/>
      <c r="AT743" s="14"/>
      <c r="AU743" s="14"/>
      <c r="AV743" s="14"/>
      <c r="AW743" s="14"/>
      <c r="AX743" s="14"/>
      <c r="AY743" s="14"/>
      <c r="AZ743" s="14"/>
      <c r="BA743" s="14"/>
      <c r="BB743" s="14"/>
      <c r="BC743" s="14"/>
      <c r="BD743" s="14"/>
      <c r="BE743" s="14"/>
      <c r="BF743" s="14"/>
      <c r="BG743" s="14"/>
      <c r="BH743" s="14"/>
      <c r="BI743" s="14"/>
      <c r="BJ743" s="14"/>
      <c r="BK743" s="14"/>
      <c r="BL743" s="14"/>
      <c r="BM743" s="14"/>
      <c r="BN743" s="14"/>
      <c r="BO743" s="14"/>
      <c r="BP743" s="14"/>
      <c r="BQ743" s="14"/>
      <c r="BR743" s="14"/>
      <c r="BS743" s="14"/>
      <c r="BT743" s="14"/>
      <c r="BU743" s="14"/>
      <c r="BV743" s="14"/>
      <c r="BW743" s="14"/>
      <c r="BX743" s="14"/>
      <c r="BY743" s="14"/>
      <c r="BZ743" s="14"/>
      <c r="CA743" s="14"/>
      <c r="CB743" s="14"/>
      <c r="CC743" s="14"/>
      <c r="CD743" s="14"/>
      <c r="CE743" s="14"/>
      <c r="CF743" s="14"/>
      <c r="CG743" s="14"/>
      <c r="CH743" s="14"/>
      <c r="CI743" s="14"/>
      <c r="CJ743" s="14"/>
      <c r="CK743" s="14"/>
    </row>
    <row r="744" spans="1:89"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c r="AN744" s="14"/>
      <c r="AO744" s="14"/>
      <c r="AP744" s="14"/>
      <c r="AQ744" s="14"/>
      <c r="AR744" s="14"/>
      <c r="AS744" s="14"/>
      <c r="AT744" s="14"/>
      <c r="AU744" s="14"/>
      <c r="AV744" s="14"/>
      <c r="AW744" s="14"/>
      <c r="AX744" s="14"/>
      <c r="AY744" s="14"/>
      <c r="AZ744" s="14"/>
      <c r="BA744" s="14"/>
      <c r="BB744" s="14"/>
      <c r="BC744" s="14"/>
      <c r="BD744" s="14"/>
      <c r="BE744" s="14"/>
      <c r="BF744" s="14"/>
      <c r="BG744" s="14"/>
      <c r="BH744" s="14"/>
      <c r="BI744" s="14"/>
      <c r="BJ744" s="14"/>
      <c r="BK744" s="14"/>
      <c r="BL744" s="14"/>
      <c r="BM744" s="14"/>
      <c r="BN744" s="14"/>
      <c r="BO744" s="14"/>
      <c r="BP744" s="14"/>
      <c r="BQ744" s="14"/>
      <c r="BR744" s="14"/>
      <c r="BS744" s="14"/>
      <c r="BT744" s="14"/>
      <c r="BU744" s="14"/>
      <c r="BV744" s="14"/>
      <c r="BW744" s="14"/>
      <c r="BX744" s="14"/>
      <c r="BY744" s="14"/>
      <c r="BZ744" s="14"/>
      <c r="CA744" s="14"/>
      <c r="CB744" s="14"/>
      <c r="CC744" s="14"/>
      <c r="CD744" s="14"/>
      <c r="CE744" s="14"/>
      <c r="CF744" s="14"/>
      <c r="CG744" s="14"/>
      <c r="CH744" s="14"/>
      <c r="CI744" s="14"/>
      <c r="CJ744" s="14"/>
      <c r="CK744" s="14"/>
    </row>
    <row r="745" spans="1:89"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c r="AN745" s="14"/>
      <c r="AO745" s="14"/>
      <c r="AP745" s="14"/>
      <c r="AQ745" s="14"/>
      <c r="AR745" s="14"/>
      <c r="AS745" s="14"/>
      <c r="AT745" s="14"/>
      <c r="AU745" s="14"/>
      <c r="AV745" s="14"/>
      <c r="AW745" s="14"/>
      <c r="AX745" s="14"/>
      <c r="AY745" s="14"/>
      <c r="AZ745" s="14"/>
      <c r="BA745" s="14"/>
      <c r="BB745" s="14"/>
      <c r="BC745" s="14"/>
      <c r="BD745" s="14"/>
      <c r="BE745" s="14"/>
      <c r="BF745" s="14"/>
      <c r="BG745" s="14"/>
      <c r="BH745" s="14"/>
      <c r="BI745" s="14"/>
      <c r="BJ745" s="14"/>
      <c r="BK745" s="14"/>
      <c r="BL745" s="14"/>
      <c r="BM745" s="14"/>
      <c r="BN745" s="14"/>
      <c r="BO745" s="14"/>
      <c r="BP745" s="14"/>
      <c r="BQ745" s="14"/>
      <c r="BR745" s="14"/>
      <c r="BS745" s="14"/>
      <c r="BT745" s="14"/>
      <c r="BU745" s="14"/>
      <c r="BV745" s="14"/>
      <c r="BW745" s="14"/>
      <c r="BX745" s="14"/>
      <c r="BY745" s="14"/>
      <c r="BZ745" s="14"/>
      <c r="CA745" s="14"/>
      <c r="CB745" s="14"/>
      <c r="CC745" s="14"/>
      <c r="CD745" s="14"/>
      <c r="CE745" s="14"/>
      <c r="CF745" s="14"/>
      <c r="CG745" s="14"/>
      <c r="CH745" s="14"/>
      <c r="CI745" s="14"/>
      <c r="CJ745" s="14"/>
      <c r="CK745" s="14"/>
    </row>
    <row r="746" spans="1:89"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c r="AN746" s="14"/>
      <c r="AO746" s="14"/>
      <c r="AP746" s="14"/>
      <c r="AQ746" s="14"/>
      <c r="AR746" s="14"/>
      <c r="AS746" s="14"/>
      <c r="AT746" s="14"/>
      <c r="AU746" s="14"/>
      <c r="AV746" s="14"/>
      <c r="AW746" s="14"/>
      <c r="AX746" s="14"/>
      <c r="AY746" s="14"/>
      <c r="AZ746" s="14"/>
      <c r="BA746" s="14"/>
      <c r="BB746" s="14"/>
      <c r="BC746" s="14"/>
      <c r="BD746" s="14"/>
      <c r="BE746" s="14"/>
      <c r="BF746" s="14"/>
      <c r="BG746" s="14"/>
      <c r="BH746" s="14"/>
      <c r="BI746" s="14"/>
      <c r="BJ746" s="14"/>
      <c r="BK746" s="14"/>
      <c r="BL746" s="14"/>
      <c r="BM746" s="14"/>
      <c r="BN746" s="14"/>
      <c r="BO746" s="14"/>
      <c r="BP746" s="14"/>
      <c r="BQ746" s="14"/>
      <c r="BR746" s="14"/>
      <c r="BS746" s="14"/>
      <c r="BT746" s="14"/>
      <c r="BU746" s="14"/>
      <c r="BV746" s="14"/>
      <c r="BW746" s="14"/>
      <c r="BX746" s="14"/>
      <c r="BY746" s="14"/>
      <c r="BZ746" s="14"/>
      <c r="CA746" s="14"/>
      <c r="CB746" s="14"/>
      <c r="CC746" s="14"/>
      <c r="CD746" s="14"/>
      <c r="CE746" s="14"/>
      <c r="CF746" s="14"/>
      <c r="CG746" s="14"/>
      <c r="CH746" s="14"/>
      <c r="CI746" s="14"/>
      <c r="CJ746" s="14"/>
      <c r="CK746" s="14"/>
    </row>
    <row r="747" spans="1:89"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c r="AN747" s="14"/>
      <c r="AO747" s="14"/>
      <c r="AP747" s="14"/>
      <c r="AQ747" s="14"/>
      <c r="AR747" s="14"/>
      <c r="AS747" s="14"/>
      <c r="AT747" s="14"/>
      <c r="AU747" s="14"/>
      <c r="AV747" s="14"/>
      <c r="AW747" s="14"/>
      <c r="AX747" s="14"/>
      <c r="AY747" s="14"/>
      <c r="AZ747" s="14"/>
      <c r="BA747" s="14"/>
      <c r="BB747" s="14"/>
      <c r="BC747" s="14"/>
      <c r="BD747" s="14"/>
      <c r="BE747" s="14"/>
      <c r="BF747" s="14"/>
      <c r="BG747" s="14"/>
      <c r="BH747" s="14"/>
      <c r="BI747" s="14"/>
      <c r="BJ747" s="14"/>
      <c r="BK747" s="14"/>
      <c r="BL747" s="14"/>
      <c r="BM747" s="14"/>
      <c r="BN747" s="14"/>
      <c r="BO747" s="14"/>
      <c r="BP747" s="14"/>
      <c r="BQ747" s="14"/>
      <c r="BR747" s="14"/>
      <c r="BS747" s="14"/>
      <c r="BT747" s="14"/>
      <c r="BU747" s="14"/>
      <c r="BV747" s="14"/>
      <c r="BW747" s="14"/>
      <c r="BX747" s="14"/>
      <c r="BY747" s="14"/>
      <c r="BZ747" s="14"/>
      <c r="CA747" s="14"/>
      <c r="CB747" s="14"/>
      <c r="CC747" s="14"/>
      <c r="CD747" s="14"/>
      <c r="CE747" s="14"/>
      <c r="CF747" s="14"/>
      <c r="CG747" s="14"/>
      <c r="CH747" s="14"/>
      <c r="CI747" s="14"/>
      <c r="CJ747" s="14"/>
      <c r="CK747" s="14"/>
    </row>
    <row r="748" spans="1:89"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c r="AN748" s="14"/>
      <c r="AO748" s="14"/>
      <c r="AP748" s="14"/>
      <c r="AQ748" s="14"/>
      <c r="AR748" s="14"/>
      <c r="AS748" s="14"/>
      <c r="AT748" s="14"/>
      <c r="AU748" s="14"/>
      <c r="AV748" s="14"/>
      <c r="AW748" s="14"/>
      <c r="AX748" s="14"/>
      <c r="AY748" s="14"/>
      <c r="AZ748" s="14"/>
      <c r="BA748" s="14"/>
      <c r="BB748" s="14"/>
      <c r="BC748" s="14"/>
      <c r="BD748" s="14"/>
      <c r="BE748" s="14"/>
      <c r="BF748" s="14"/>
      <c r="BG748" s="14"/>
      <c r="BH748" s="14"/>
      <c r="BI748" s="14"/>
      <c r="BJ748" s="14"/>
      <c r="BK748" s="14"/>
      <c r="BL748" s="14"/>
      <c r="BM748" s="14"/>
      <c r="BN748" s="14"/>
      <c r="BO748" s="14"/>
      <c r="BP748" s="14"/>
      <c r="BQ748" s="14"/>
      <c r="BR748" s="14"/>
      <c r="BS748" s="14"/>
      <c r="BT748" s="14"/>
      <c r="BU748" s="14"/>
      <c r="BV748" s="14"/>
      <c r="BW748" s="14"/>
      <c r="BX748" s="14"/>
      <c r="BY748" s="14"/>
      <c r="BZ748" s="14"/>
      <c r="CA748" s="14"/>
      <c r="CB748" s="14"/>
      <c r="CC748" s="14"/>
      <c r="CD748" s="14"/>
      <c r="CE748" s="14"/>
      <c r="CF748" s="14"/>
      <c r="CG748" s="14"/>
      <c r="CH748" s="14"/>
      <c r="CI748" s="14"/>
      <c r="CJ748" s="14"/>
      <c r="CK748" s="14"/>
    </row>
    <row r="749" spans="1:89"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c r="AN749" s="14"/>
      <c r="AO749" s="14"/>
      <c r="AP749" s="14"/>
      <c r="AQ749" s="14"/>
      <c r="AR749" s="14"/>
      <c r="AS749" s="14"/>
      <c r="AT749" s="14"/>
      <c r="AU749" s="14"/>
      <c r="AV749" s="14"/>
      <c r="AW749" s="14"/>
      <c r="AX749" s="14"/>
      <c r="AY749" s="14"/>
      <c r="AZ749" s="14"/>
      <c r="BA749" s="14"/>
      <c r="BB749" s="14"/>
      <c r="BC749" s="14"/>
      <c r="BD749" s="14"/>
      <c r="BE749" s="14"/>
      <c r="BF749" s="14"/>
      <c r="BG749" s="14"/>
      <c r="BH749" s="14"/>
      <c r="BI749" s="14"/>
      <c r="BJ749" s="14"/>
      <c r="BK749" s="14"/>
      <c r="BL749" s="14"/>
      <c r="BM749" s="14"/>
      <c r="BN749" s="14"/>
      <c r="BO749" s="14"/>
      <c r="BP749" s="14"/>
      <c r="BQ749" s="14"/>
      <c r="BR749" s="14"/>
      <c r="BS749" s="14"/>
      <c r="BT749" s="14"/>
      <c r="BU749" s="14"/>
      <c r="BV749" s="14"/>
      <c r="BW749" s="14"/>
      <c r="BX749" s="14"/>
      <c r="BY749" s="14"/>
      <c r="BZ749" s="14"/>
      <c r="CA749" s="14"/>
      <c r="CB749" s="14"/>
      <c r="CC749" s="14"/>
      <c r="CD749" s="14"/>
      <c r="CE749" s="14"/>
      <c r="CF749" s="14"/>
      <c r="CG749" s="14"/>
      <c r="CH749" s="14"/>
      <c r="CI749" s="14"/>
      <c r="CJ749" s="14"/>
      <c r="CK749" s="14"/>
    </row>
    <row r="750" spans="1:89"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c r="AN750" s="14"/>
      <c r="AO750" s="14"/>
      <c r="AP750" s="14"/>
      <c r="AQ750" s="14"/>
      <c r="AR750" s="14"/>
      <c r="AS750" s="14"/>
      <c r="AT750" s="14"/>
      <c r="AU750" s="14"/>
      <c r="AV750" s="14"/>
      <c r="AW750" s="14"/>
      <c r="AX750" s="14"/>
      <c r="AY750" s="14"/>
      <c r="AZ750" s="14"/>
      <c r="BA750" s="14"/>
      <c r="BB750" s="14"/>
      <c r="BC750" s="14"/>
      <c r="BD750" s="14"/>
      <c r="BE750" s="14"/>
      <c r="BF750" s="14"/>
      <c r="BG750" s="14"/>
      <c r="BH750" s="14"/>
      <c r="BI750" s="14"/>
      <c r="BJ750" s="14"/>
      <c r="BK750" s="14"/>
      <c r="BL750" s="14"/>
      <c r="BM750" s="14"/>
      <c r="BN750" s="14"/>
      <c r="BO750" s="14"/>
      <c r="BP750" s="14"/>
      <c r="BQ750" s="14"/>
      <c r="BR750" s="14"/>
      <c r="BS750" s="14"/>
      <c r="BT750" s="14"/>
      <c r="BU750" s="14"/>
      <c r="BV750" s="14"/>
      <c r="BW750" s="14"/>
      <c r="BX750" s="14"/>
      <c r="BY750" s="14"/>
      <c r="BZ750" s="14"/>
      <c r="CA750" s="14"/>
      <c r="CB750" s="14"/>
      <c r="CC750" s="14"/>
      <c r="CD750" s="14"/>
      <c r="CE750" s="14"/>
      <c r="CF750" s="14"/>
      <c r="CG750" s="14"/>
      <c r="CH750" s="14"/>
      <c r="CI750" s="14"/>
      <c r="CJ750" s="14"/>
      <c r="CK750" s="14"/>
    </row>
    <row r="751" spans="1:89"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c r="AN751" s="14"/>
      <c r="AO751" s="14"/>
      <c r="AP751" s="14"/>
      <c r="AQ751" s="14"/>
      <c r="AR751" s="14"/>
      <c r="AS751" s="14"/>
      <c r="AT751" s="14"/>
      <c r="AU751" s="14"/>
      <c r="AV751" s="14"/>
      <c r="AW751" s="14"/>
      <c r="AX751" s="14"/>
      <c r="AY751" s="14"/>
      <c r="AZ751" s="14"/>
      <c r="BA751" s="14"/>
      <c r="BB751" s="14"/>
      <c r="BC751" s="14"/>
      <c r="BD751" s="14"/>
      <c r="BE751" s="14"/>
      <c r="BF751" s="14"/>
      <c r="BG751" s="14"/>
      <c r="BH751" s="14"/>
      <c r="BI751" s="14"/>
      <c r="BJ751" s="14"/>
      <c r="BK751" s="14"/>
      <c r="BL751" s="14"/>
      <c r="BM751" s="14"/>
      <c r="BN751" s="14"/>
      <c r="BO751" s="14"/>
      <c r="BP751" s="14"/>
      <c r="BQ751" s="14"/>
      <c r="BR751" s="14"/>
      <c r="BS751" s="14"/>
      <c r="BT751" s="14"/>
      <c r="BU751" s="14"/>
      <c r="BV751" s="14"/>
      <c r="BW751" s="14"/>
      <c r="BX751" s="14"/>
      <c r="BY751" s="14"/>
      <c r="BZ751" s="14"/>
      <c r="CA751" s="14"/>
      <c r="CB751" s="14"/>
      <c r="CC751" s="14"/>
      <c r="CD751" s="14"/>
      <c r="CE751" s="14"/>
      <c r="CF751" s="14"/>
      <c r="CG751" s="14"/>
      <c r="CH751" s="14"/>
      <c r="CI751" s="14"/>
      <c r="CJ751" s="14"/>
      <c r="CK751" s="14"/>
    </row>
    <row r="752" spans="1:89"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c r="AQ752" s="14"/>
      <c r="AR752" s="14"/>
      <c r="AS752" s="14"/>
      <c r="AT752" s="14"/>
      <c r="AU752" s="14"/>
      <c r="AV752" s="14"/>
      <c r="AW752" s="14"/>
      <c r="AX752" s="14"/>
      <c r="AY752" s="14"/>
      <c r="AZ752" s="14"/>
      <c r="BA752" s="14"/>
      <c r="BB752" s="14"/>
      <c r="BC752" s="14"/>
      <c r="BD752" s="14"/>
      <c r="BE752" s="14"/>
      <c r="BF752" s="14"/>
      <c r="BG752" s="14"/>
      <c r="BH752" s="14"/>
      <c r="BI752" s="14"/>
      <c r="BJ752" s="14"/>
      <c r="BK752" s="14"/>
      <c r="BL752" s="14"/>
      <c r="BM752" s="14"/>
      <c r="BN752" s="14"/>
      <c r="BO752" s="14"/>
      <c r="BP752" s="14"/>
      <c r="BQ752" s="14"/>
      <c r="BR752" s="14"/>
      <c r="BS752" s="14"/>
      <c r="BT752" s="14"/>
      <c r="BU752" s="14"/>
      <c r="BV752" s="14"/>
      <c r="BW752" s="14"/>
      <c r="BX752" s="14"/>
      <c r="BY752" s="14"/>
      <c r="BZ752" s="14"/>
      <c r="CA752" s="14"/>
      <c r="CB752" s="14"/>
      <c r="CC752" s="14"/>
      <c r="CD752" s="14"/>
      <c r="CE752" s="14"/>
      <c r="CF752" s="14"/>
      <c r="CG752" s="14"/>
      <c r="CH752" s="14"/>
      <c r="CI752" s="14"/>
      <c r="CJ752" s="14"/>
      <c r="CK752" s="14"/>
    </row>
    <row r="753" spans="1:89"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c r="AN753" s="14"/>
      <c r="AO753" s="14"/>
      <c r="AP753" s="14"/>
      <c r="AQ753" s="14"/>
      <c r="AR753" s="14"/>
      <c r="AS753" s="14"/>
      <c r="AT753" s="14"/>
      <c r="AU753" s="14"/>
      <c r="AV753" s="14"/>
      <c r="AW753" s="14"/>
      <c r="AX753" s="14"/>
      <c r="AY753" s="14"/>
      <c r="AZ753" s="14"/>
      <c r="BA753" s="14"/>
      <c r="BB753" s="14"/>
      <c r="BC753" s="14"/>
      <c r="BD753" s="14"/>
      <c r="BE753" s="14"/>
      <c r="BF753" s="14"/>
      <c r="BG753" s="14"/>
      <c r="BH753" s="14"/>
      <c r="BI753" s="14"/>
      <c r="BJ753" s="14"/>
      <c r="BK753" s="14"/>
      <c r="BL753" s="14"/>
      <c r="BM753" s="14"/>
      <c r="BN753" s="14"/>
      <c r="BO753" s="14"/>
      <c r="BP753" s="14"/>
      <c r="BQ753" s="14"/>
      <c r="BR753" s="14"/>
      <c r="BS753" s="14"/>
      <c r="BT753" s="14"/>
      <c r="BU753" s="14"/>
      <c r="BV753" s="14"/>
      <c r="BW753" s="14"/>
      <c r="BX753" s="14"/>
      <c r="BY753" s="14"/>
      <c r="BZ753" s="14"/>
      <c r="CA753" s="14"/>
      <c r="CB753" s="14"/>
      <c r="CC753" s="14"/>
      <c r="CD753" s="14"/>
      <c r="CE753" s="14"/>
      <c r="CF753" s="14"/>
      <c r="CG753" s="14"/>
      <c r="CH753" s="14"/>
      <c r="CI753" s="14"/>
      <c r="CJ753" s="14"/>
      <c r="CK753" s="14"/>
    </row>
  </sheetData>
  <sheetProtection algorithmName="SHA-512" hashValue="7hG7S9UXaUzNtyfMszWDOr9cBWASCfBfTQgFQHEyr4eNNGRAu+3E2NaxMmHdt3SuzccFOC/rf+CRwmX1CsKgdQ==" saltValue="UKUrZLhCVzp56tUM2U7Ypg==" spinCount="100000" sheet="1" formatCells="0"/>
  <pageMargins left="0.7" right="0.7" top="0.75" bottom="0.75" header="0.3" footer="0.3"/>
  <pageSetup scale="89" orientation="landscape" r:id="rId1"/>
  <headerFooter>
    <oddFooter>&amp;A</oddFooter>
  </headerFooter>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EE357"/>
  <sheetViews>
    <sheetView zoomScale="130" zoomScaleNormal="130" zoomScalePageLayoutView="115" workbookViewId="0">
      <pane xSplit="5" ySplit="5" topLeftCell="F6" activePane="bottomRight" state="frozen"/>
      <selection pane="topRight" activeCell="F1" sqref="F1"/>
      <selection pane="bottomLeft" activeCell="A6" sqref="A6"/>
      <selection pane="bottomRight" activeCell="B9" sqref="B9"/>
    </sheetView>
  </sheetViews>
  <sheetFormatPr defaultColWidth="8.88671875" defaultRowHeight="13.2" x14ac:dyDescent="0.25"/>
  <cols>
    <col min="1" max="1" width="22.109375" style="41" customWidth="1"/>
    <col min="2" max="2" width="8.44140625" style="41" customWidth="1"/>
    <col min="3" max="3" width="6.44140625" style="41" customWidth="1"/>
    <col min="4" max="4" width="3.88671875" style="41" customWidth="1"/>
    <col min="5" max="5" width="22.109375" style="41" customWidth="1"/>
    <col min="6" max="8" width="9.88671875" style="41" customWidth="1"/>
    <col min="9" max="9" width="11.33203125" style="41" customWidth="1"/>
    <col min="10" max="16384" width="8.88671875" style="41"/>
  </cols>
  <sheetData>
    <row r="1" spans="1:135" ht="30" customHeight="1" x14ac:dyDescent="0.25">
      <c r="A1" s="85" t="s">
        <v>99</v>
      </c>
      <c r="B1" s="86">
        <f>'UTK Budget'!D9</f>
        <v>0.02</v>
      </c>
      <c r="D1" s="40"/>
      <c r="E1" s="40"/>
      <c r="F1" s="40"/>
      <c r="G1" s="40"/>
      <c r="H1" s="40"/>
      <c r="I1" s="40"/>
      <c r="J1" s="40"/>
      <c r="K1" s="40"/>
      <c r="L1" s="40"/>
      <c r="M1" s="40"/>
      <c r="N1" s="40"/>
      <c r="O1" s="40"/>
      <c r="P1" s="40"/>
      <c r="Q1" s="40"/>
      <c r="R1" s="40"/>
      <c r="S1" s="40"/>
      <c r="T1" s="40"/>
      <c r="U1" s="40"/>
      <c r="V1" s="40"/>
      <c r="W1" s="40"/>
    </row>
    <row r="2" spans="1:135" x14ac:dyDescent="0.25">
      <c r="D2" s="40"/>
      <c r="E2" s="40"/>
      <c r="F2" s="40"/>
      <c r="G2" s="40"/>
      <c r="H2" s="40"/>
      <c r="I2" s="40"/>
      <c r="J2" s="40"/>
      <c r="K2" s="40"/>
      <c r="L2" s="40"/>
      <c r="M2" s="40"/>
      <c r="N2" s="40"/>
      <c r="O2" s="40"/>
      <c r="P2" s="40"/>
      <c r="Q2" s="40"/>
      <c r="R2" s="40"/>
      <c r="S2" s="40"/>
      <c r="T2" s="40"/>
      <c r="U2" s="40"/>
      <c r="V2" s="40"/>
      <c r="W2" s="40"/>
    </row>
    <row r="3" spans="1:135" ht="18.75" customHeight="1" x14ac:dyDescent="0.25">
      <c r="A3" s="279" t="s">
        <v>58</v>
      </c>
      <c r="B3" s="280"/>
      <c r="C3" s="280"/>
      <c r="D3" s="280"/>
      <c r="E3" s="281"/>
      <c r="F3" s="262" t="s">
        <v>60</v>
      </c>
      <c r="G3" s="263"/>
      <c r="H3" s="263"/>
      <c r="I3" s="264"/>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row>
    <row r="4" spans="1:135" ht="18.75" customHeight="1" x14ac:dyDescent="0.25">
      <c r="A4" s="282"/>
      <c r="B4" s="283"/>
      <c r="C4" s="283"/>
      <c r="D4" s="283"/>
      <c r="E4" s="284"/>
      <c r="F4" s="202" t="s">
        <v>31</v>
      </c>
      <c r="G4" s="203" t="s">
        <v>10</v>
      </c>
      <c r="H4" s="203" t="s">
        <v>30</v>
      </c>
      <c r="I4" s="204" t="s">
        <v>32</v>
      </c>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row>
    <row r="5" spans="1:135" ht="18.75" customHeight="1" x14ac:dyDescent="0.25">
      <c r="A5" s="282"/>
      <c r="B5" s="283"/>
      <c r="C5" s="283"/>
      <c r="D5" s="283"/>
      <c r="E5" s="284"/>
      <c r="F5" s="87">
        <v>0</v>
      </c>
      <c r="G5" s="87">
        <v>0</v>
      </c>
      <c r="H5" s="87">
        <v>0</v>
      </c>
      <c r="I5" s="205">
        <f>SUM(F5:H5)</f>
        <v>0</v>
      </c>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row>
    <row r="6" spans="1:135" ht="15" customHeight="1" x14ac:dyDescent="0.25">
      <c r="A6" s="96"/>
      <c r="B6" s="97"/>
      <c r="C6" s="97"/>
      <c r="D6" s="97"/>
      <c r="E6" s="98"/>
      <c r="F6" s="265"/>
      <c r="G6" s="266"/>
      <c r="H6" s="266"/>
      <c r="I6" s="267"/>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row>
    <row r="7" spans="1:135" ht="18" customHeight="1" x14ac:dyDescent="0.25">
      <c r="A7" s="268" t="s">
        <v>63</v>
      </c>
      <c r="B7" s="269"/>
      <c r="C7" s="270"/>
      <c r="D7" s="88"/>
      <c r="E7" s="274"/>
      <c r="F7" s="276" t="s">
        <v>61</v>
      </c>
      <c r="G7" s="277"/>
      <c r="H7" s="277"/>
      <c r="I7" s="278"/>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row>
    <row r="8" spans="1:135" ht="18" customHeight="1" x14ac:dyDescent="0.25">
      <c r="A8" s="271"/>
      <c r="B8" s="272"/>
      <c r="C8" s="273"/>
      <c r="D8" s="89"/>
      <c r="E8" s="275"/>
      <c r="F8" s="202" t="s">
        <v>31</v>
      </c>
      <c r="G8" s="203" t="s">
        <v>10</v>
      </c>
      <c r="H8" s="203" t="s">
        <v>30</v>
      </c>
      <c r="I8" s="204" t="s">
        <v>32</v>
      </c>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row>
    <row r="9" spans="1:135" ht="18" customHeight="1" x14ac:dyDescent="0.25">
      <c r="A9" s="206" t="s">
        <v>100</v>
      </c>
      <c r="B9" s="90">
        <v>0</v>
      </c>
      <c r="C9" s="206" t="s">
        <v>64</v>
      </c>
      <c r="D9" s="89"/>
      <c r="E9" s="206" t="s">
        <v>100</v>
      </c>
      <c r="F9" s="215">
        <f>B9*F$5</f>
        <v>0</v>
      </c>
      <c r="G9" s="215">
        <f>B9*G$5</f>
        <v>0</v>
      </c>
      <c r="H9" s="215">
        <f>B9*H$5</f>
        <v>0</v>
      </c>
      <c r="I9" s="215">
        <f>SUM(F9:H9)</f>
        <v>0</v>
      </c>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row>
    <row r="10" spans="1:135" ht="18" customHeight="1" x14ac:dyDescent="0.25">
      <c r="A10" s="206" t="s">
        <v>101</v>
      </c>
      <c r="B10" s="90">
        <v>0</v>
      </c>
      <c r="C10" s="206" t="s">
        <v>64</v>
      </c>
      <c r="D10" s="89"/>
      <c r="E10" s="206" t="s">
        <v>101</v>
      </c>
      <c r="F10" s="215">
        <f>B10*F$5</f>
        <v>0</v>
      </c>
      <c r="G10" s="215">
        <f>B10*G$5</f>
        <v>0</v>
      </c>
      <c r="H10" s="215">
        <f>B10*H$5</f>
        <v>0</v>
      </c>
      <c r="I10" s="215">
        <f>SUM(F10:H10)</f>
        <v>0</v>
      </c>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row>
    <row r="11" spans="1:135" ht="28.5" customHeight="1" x14ac:dyDescent="0.25">
      <c r="A11" s="207" t="s">
        <v>102</v>
      </c>
      <c r="B11" s="90">
        <v>0</v>
      </c>
      <c r="C11" s="206" t="s">
        <v>64</v>
      </c>
      <c r="D11" s="89"/>
      <c r="E11" s="207" t="s">
        <v>102</v>
      </c>
      <c r="F11" s="215">
        <f>B11*F$5</f>
        <v>0</v>
      </c>
      <c r="G11" s="215">
        <f>B11*G$5</f>
        <v>0</v>
      </c>
      <c r="H11" s="215">
        <f>B11*H$5</f>
        <v>0</v>
      </c>
      <c r="I11" s="215">
        <f>SUM(F11:H11)</f>
        <v>0</v>
      </c>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row>
    <row r="12" spans="1:135" ht="28.5" customHeight="1" x14ac:dyDescent="0.25">
      <c r="A12" s="208" t="s">
        <v>103</v>
      </c>
      <c r="B12" s="91">
        <v>0</v>
      </c>
      <c r="C12" s="211" t="s">
        <v>64</v>
      </c>
      <c r="D12" s="89"/>
      <c r="E12" s="208" t="s">
        <v>104</v>
      </c>
      <c r="F12" s="216">
        <f>$B12*F5</f>
        <v>0</v>
      </c>
      <c r="G12" s="216">
        <f>($B12*G5)*(1+$B1)^1</f>
        <v>0</v>
      </c>
      <c r="H12" s="216">
        <f>($B12*H5)*(1+$B1)^2</f>
        <v>0</v>
      </c>
      <c r="I12" s="216">
        <f>SUM(F12:H12)</f>
        <v>0</v>
      </c>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row>
    <row r="13" spans="1:135" ht="28.5" customHeight="1" thickBot="1" x14ac:dyDescent="0.3">
      <c r="A13" s="209" t="s">
        <v>105</v>
      </c>
      <c r="B13" s="92">
        <v>0</v>
      </c>
      <c r="C13" s="212" t="s">
        <v>64</v>
      </c>
      <c r="D13" s="89"/>
      <c r="E13" s="209" t="s">
        <v>105</v>
      </c>
      <c r="F13" s="217">
        <f>B13*F$5</f>
        <v>0</v>
      </c>
      <c r="G13" s="217">
        <f>B13*G$5</f>
        <v>0</v>
      </c>
      <c r="H13" s="217">
        <f>B13*H$5</f>
        <v>0</v>
      </c>
      <c r="I13" s="217">
        <f>SUM(F13:H13)</f>
        <v>0</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row>
    <row r="14" spans="1:135" ht="24" customHeight="1" thickTop="1" x14ac:dyDescent="0.25">
      <c r="A14" s="210" t="s">
        <v>69</v>
      </c>
      <c r="B14" s="214">
        <f>SUM(B9:B13)</f>
        <v>0</v>
      </c>
      <c r="C14" s="213" t="s">
        <v>64</v>
      </c>
      <c r="D14" s="93"/>
      <c r="E14" s="218" t="s">
        <v>62</v>
      </c>
      <c r="F14" s="219">
        <f>IF(AND(B14&gt;0,I5=0),"!!!!!",SUM(F9:F13))</f>
        <v>0</v>
      </c>
      <c r="G14" s="219">
        <f>IF(AND(B14&gt;0,I5=0),"!!!!!",SUM(G9:G13))</f>
        <v>0</v>
      </c>
      <c r="H14" s="219">
        <f>IF(AND(B14&gt;0,I5=0),"!!!!!",SUM(H9:H13))</f>
        <v>0</v>
      </c>
      <c r="I14" s="219">
        <f>IF(AND(B14&gt;0,I5=0),"!!!!!",SUM(F14:H14))</f>
        <v>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row>
    <row r="15" spans="1:135" x14ac:dyDescent="0.25">
      <c r="A15" s="260"/>
      <c r="B15" s="260"/>
      <c r="C15" s="260"/>
      <c r="D15" s="94"/>
      <c r="E15" s="259" t="str">
        <f>IF(AND(B14&gt;0,I5=0),"You must enter the number of participants in cells G5:K5 above in order for Total Participant Support Costs to be calculated correctly.","")</f>
        <v/>
      </c>
      <c r="F15" s="259"/>
      <c r="G15" s="259"/>
      <c r="H15" s="259"/>
      <c r="I15" s="25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row>
    <row r="16" spans="1:135" x14ac:dyDescent="0.25">
      <c r="A16" s="261"/>
      <c r="B16" s="261"/>
      <c r="C16" s="261"/>
      <c r="D16" s="94"/>
      <c r="E16" s="259"/>
      <c r="F16" s="259"/>
      <c r="G16" s="259"/>
      <c r="H16" s="259"/>
      <c r="I16" s="25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row>
    <row r="17" spans="1:135" x14ac:dyDescent="0.25">
      <c r="A17" s="261"/>
      <c r="B17" s="261"/>
      <c r="C17" s="261"/>
      <c r="D17" s="94"/>
      <c r="E17" s="259"/>
      <c r="F17" s="259"/>
      <c r="G17" s="259"/>
      <c r="H17" s="259"/>
      <c r="I17" s="25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row>
    <row r="18" spans="1:135" x14ac:dyDescent="0.25">
      <c r="A18" s="94"/>
      <c r="B18" s="94"/>
      <c r="C18" s="94"/>
      <c r="D18" s="94"/>
      <c r="E18" s="94"/>
      <c r="F18" s="94"/>
      <c r="G18" s="94"/>
      <c r="H18" s="94"/>
      <c r="I18" s="94"/>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row>
    <row r="19" spans="1:135" x14ac:dyDescent="0.25">
      <c r="A19" s="94"/>
      <c r="B19" s="94"/>
      <c r="C19" s="94"/>
      <c r="D19" s="94"/>
      <c r="E19" s="94"/>
      <c r="F19" s="94"/>
      <c r="G19" s="94"/>
      <c r="H19" s="94"/>
      <c r="I19" s="94"/>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row>
    <row r="20" spans="1:135" x14ac:dyDescent="0.25">
      <c r="A20" s="94"/>
      <c r="B20" s="94"/>
      <c r="C20" s="94"/>
      <c r="D20" s="94"/>
      <c r="E20" s="94"/>
      <c r="F20" s="94"/>
      <c r="G20" s="94"/>
      <c r="H20" s="94"/>
      <c r="I20" s="94"/>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row>
    <row r="21" spans="1:135" x14ac:dyDescent="0.25">
      <c r="A21" s="94"/>
      <c r="B21" s="94"/>
      <c r="C21" s="94"/>
      <c r="D21" s="94"/>
      <c r="E21" s="94"/>
      <c r="F21" s="94"/>
      <c r="G21" s="94"/>
      <c r="H21" s="94"/>
      <c r="I21" s="94"/>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row>
    <row r="22" spans="1:135" x14ac:dyDescent="0.25">
      <c r="A22" s="94"/>
      <c r="B22" s="94"/>
      <c r="C22" s="94"/>
      <c r="D22" s="94"/>
      <c r="E22" s="94"/>
      <c r="F22" s="94"/>
      <c r="G22" s="94"/>
      <c r="H22" s="94"/>
      <c r="I22" s="9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row>
    <row r="23" spans="1:135" x14ac:dyDescent="0.25">
      <c r="A23" s="94"/>
      <c r="B23" s="94"/>
      <c r="C23" s="94"/>
      <c r="D23" s="94"/>
      <c r="E23" s="94"/>
      <c r="F23" s="94"/>
      <c r="G23" s="94"/>
      <c r="H23" s="94"/>
      <c r="I23" s="94"/>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row>
    <row r="24" spans="1:135" x14ac:dyDescent="0.25">
      <c r="A24" s="94"/>
      <c r="B24" s="94"/>
      <c r="C24" s="94"/>
      <c r="D24" s="94"/>
      <c r="E24" s="94"/>
      <c r="F24" s="94"/>
      <c r="G24" s="94"/>
      <c r="H24" s="94"/>
      <c r="I24" s="94"/>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row>
    <row r="25" spans="1:135" x14ac:dyDescent="0.25">
      <c r="A25" s="94"/>
      <c r="B25" s="94"/>
      <c r="C25" s="94"/>
      <c r="D25" s="94"/>
      <c r="E25" s="94"/>
      <c r="F25" s="94"/>
      <c r="G25" s="94"/>
      <c r="H25" s="94"/>
      <c r="I25" s="94"/>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row>
    <row r="26" spans="1:135" x14ac:dyDescent="0.25">
      <c r="A26" s="94"/>
      <c r="B26" s="94"/>
      <c r="C26" s="94"/>
      <c r="D26" s="94"/>
      <c r="E26" s="94"/>
      <c r="F26" s="94"/>
      <c r="G26" s="94"/>
      <c r="H26" s="94"/>
      <c r="I26" s="94"/>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row>
    <row r="27" spans="1:135" x14ac:dyDescent="0.25">
      <c r="A27" s="94"/>
      <c r="B27" s="94"/>
      <c r="C27" s="94"/>
      <c r="D27" s="94"/>
      <c r="E27" s="94"/>
      <c r="F27" s="94"/>
      <c r="G27" s="94"/>
      <c r="H27" s="94"/>
      <c r="I27" s="94"/>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row>
    <row r="28" spans="1:135" x14ac:dyDescent="0.25">
      <c r="A28" s="94"/>
      <c r="B28" s="94"/>
      <c r="C28" s="94"/>
      <c r="D28" s="94"/>
      <c r="E28" s="94"/>
      <c r="F28" s="94"/>
      <c r="G28" s="94"/>
      <c r="H28" s="94"/>
      <c r="I28" s="94"/>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row>
    <row r="29" spans="1:135" x14ac:dyDescent="0.25">
      <c r="A29" s="94"/>
      <c r="B29" s="94"/>
      <c r="C29" s="94"/>
      <c r="D29" s="94"/>
      <c r="E29" s="94"/>
      <c r="F29" s="94"/>
      <c r="G29" s="94"/>
      <c r="H29" s="94"/>
      <c r="I29" s="94"/>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row>
    <row r="30" spans="1:135" x14ac:dyDescent="0.25">
      <c r="A30" s="94"/>
      <c r="B30" s="94"/>
      <c r="C30" s="94"/>
      <c r="D30" s="94"/>
      <c r="E30" s="94"/>
      <c r="F30" s="94"/>
      <c r="G30" s="94"/>
      <c r="H30" s="94"/>
      <c r="I30" s="94"/>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row>
    <row r="31" spans="1:135" x14ac:dyDescent="0.25">
      <c r="A31" s="94"/>
      <c r="B31" s="94"/>
      <c r="C31" s="94"/>
      <c r="D31" s="94"/>
      <c r="E31" s="94"/>
      <c r="F31" s="94"/>
      <c r="G31" s="94"/>
      <c r="H31" s="94"/>
      <c r="I31" s="94"/>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row>
    <row r="32" spans="1:135" x14ac:dyDescent="0.25">
      <c r="A32" s="94"/>
      <c r="B32" s="94"/>
      <c r="C32" s="94"/>
      <c r="D32" s="94"/>
      <c r="E32" s="94"/>
      <c r="F32" s="94"/>
      <c r="G32" s="94"/>
      <c r="H32" s="94"/>
      <c r="I32" s="94"/>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row>
    <row r="33" spans="1:77" x14ac:dyDescent="0.25">
      <c r="A33" s="94"/>
      <c r="B33" s="94"/>
      <c r="C33" s="94"/>
      <c r="D33" s="94"/>
      <c r="E33" s="94"/>
      <c r="F33" s="94"/>
      <c r="G33" s="94"/>
      <c r="H33" s="94"/>
      <c r="I33" s="94"/>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row>
    <row r="34" spans="1:77" x14ac:dyDescent="0.25">
      <c r="A34" s="94"/>
      <c r="B34" s="94"/>
      <c r="C34" s="94"/>
      <c r="D34" s="94"/>
      <c r="E34" s="94"/>
      <c r="F34" s="94"/>
      <c r="G34" s="94"/>
      <c r="H34" s="94"/>
      <c r="I34" s="94"/>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row>
    <row r="35" spans="1:77" x14ac:dyDescent="0.25">
      <c r="A35" s="94"/>
      <c r="B35" s="94"/>
      <c r="C35" s="94"/>
      <c r="D35" s="94"/>
      <c r="E35" s="94"/>
      <c r="F35" s="94"/>
      <c r="G35" s="94"/>
      <c r="H35" s="94"/>
      <c r="I35" s="94"/>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row>
    <row r="36" spans="1:77" x14ac:dyDescent="0.25">
      <c r="A36" s="94"/>
      <c r="B36" s="94"/>
      <c r="C36" s="94"/>
      <c r="D36" s="94"/>
      <c r="E36" s="94"/>
      <c r="F36" s="94"/>
      <c r="G36" s="94"/>
      <c r="H36" s="94"/>
      <c r="I36" s="94"/>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row>
    <row r="37" spans="1:77" x14ac:dyDescent="0.25">
      <c r="A37" s="94"/>
      <c r="B37" s="94"/>
      <c r="C37" s="94"/>
      <c r="D37" s="94"/>
      <c r="E37" s="94"/>
      <c r="F37" s="94"/>
      <c r="G37" s="94"/>
      <c r="H37" s="94"/>
      <c r="I37" s="94"/>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row>
    <row r="38" spans="1:77" x14ac:dyDescent="0.25">
      <c r="A38" s="94"/>
      <c r="B38" s="94"/>
      <c r="C38" s="94"/>
      <c r="D38" s="94"/>
      <c r="E38" s="94"/>
      <c r="F38" s="94"/>
      <c r="G38" s="94"/>
      <c r="H38" s="94"/>
      <c r="I38" s="94"/>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row>
    <row r="39" spans="1:77" x14ac:dyDescent="0.25">
      <c r="A39" s="94"/>
      <c r="B39" s="94"/>
      <c r="C39" s="94"/>
      <c r="D39" s="94"/>
      <c r="E39" s="94"/>
      <c r="F39" s="94"/>
      <c r="G39" s="94"/>
      <c r="H39" s="94"/>
      <c r="I39" s="94"/>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row>
    <row r="40" spans="1:77" x14ac:dyDescent="0.25">
      <c r="A40" s="94"/>
      <c r="B40" s="94"/>
      <c r="C40" s="94"/>
      <c r="D40" s="94"/>
      <c r="E40" s="94"/>
      <c r="F40" s="94"/>
      <c r="G40" s="94"/>
      <c r="H40" s="94"/>
      <c r="I40" s="94"/>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row>
    <row r="41" spans="1:77" x14ac:dyDescent="0.25">
      <c r="A41" s="94"/>
      <c r="B41" s="94"/>
      <c r="C41" s="94"/>
      <c r="D41" s="94"/>
      <c r="E41" s="94"/>
      <c r="F41" s="94"/>
      <c r="G41" s="94"/>
      <c r="H41" s="94"/>
      <c r="I41" s="94"/>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row>
    <row r="42" spans="1:77" x14ac:dyDescent="0.25">
      <c r="A42" s="94"/>
      <c r="B42" s="94"/>
      <c r="C42" s="94"/>
      <c r="D42" s="94"/>
      <c r="E42" s="94"/>
      <c r="F42" s="94"/>
      <c r="G42" s="94"/>
      <c r="H42" s="94"/>
      <c r="I42" s="94"/>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row>
    <row r="43" spans="1:77" x14ac:dyDescent="0.25">
      <c r="A43" s="94"/>
      <c r="B43" s="94"/>
      <c r="C43" s="94"/>
      <c r="D43" s="94"/>
      <c r="E43" s="94"/>
      <c r="F43" s="94"/>
      <c r="G43" s="94"/>
      <c r="H43" s="94"/>
      <c r="I43" s="94"/>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row>
    <row r="44" spans="1:77" x14ac:dyDescent="0.25">
      <c r="A44" s="94"/>
      <c r="B44" s="94"/>
      <c r="C44" s="94"/>
      <c r="D44" s="94"/>
      <c r="E44" s="94"/>
      <c r="F44" s="94"/>
      <c r="G44" s="94"/>
      <c r="H44" s="94"/>
      <c r="I44" s="94"/>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row>
    <row r="45" spans="1:77" x14ac:dyDescent="0.25">
      <c r="A45" s="94"/>
      <c r="B45" s="94"/>
      <c r="C45" s="94"/>
      <c r="D45" s="94"/>
      <c r="E45" s="94"/>
      <c r="F45" s="94"/>
      <c r="G45" s="94"/>
      <c r="H45" s="94"/>
      <c r="I45" s="94"/>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row>
    <row r="46" spans="1:77" x14ac:dyDescent="0.25">
      <c r="A46" s="94"/>
      <c r="B46" s="94"/>
      <c r="C46" s="94"/>
      <c r="D46" s="94"/>
      <c r="E46" s="94"/>
      <c r="F46" s="94"/>
      <c r="G46" s="94"/>
      <c r="H46" s="94"/>
      <c r="I46" s="94"/>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row>
    <row r="47" spans="1:77" x14ac:dyDescent="0.25">
      <c r="A47" s="94"/>
      <c r="B47" s="94"/>
      <c r="C47" s="94"/>
      <c r="D47" s="94"/>
      <c r="E47" s="94"/>
      <c r="F47" s="94"/>
      <c r="G47" s="94"/>
      <c r="H47" s="94"/>
      <c r="I47" s="94"/>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row>
    <row r="48" spans="1:77" x14ac:dyDescent="0.25">
      <c r="A48" s="94"/>
      <c r="B48" s="94"/>
      <c r="C48" s="94"/>
      <c r="D48" s="94"/>
      <c r="E48" s="94"/>
      <c r="F48" s="94"/>
      <c r="G48" s="94"/>
      <c r="H48" s="94"/>
      <c r="I48" s="94"/>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row>
    <row r="49" spans="1:77" x14ac:dyDescent="0.25">
      <c r="A49" s="94"/>
      <c r="B49" s="94"/>
      <c r="C49" s="94"/>
      <c r="D49" s="94"/>
      <c r="E49" s="94"/>
      <c r="F49" s="94"/>
      <c r="G49" s="94"/>
      <c r="H49" s="94"/>
      <c r="I49" s="94"/>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row>
    <row r="50" spans="1:77" x14ac:dyDescent="0.25">
      <c r="A50" s="94"/>
      <c r="B50" s="94"/>
      <c r="C50" s="94"/>
      <c r="D50" s="94"/>
      <c r="E50" s="94"/>
      <c r="F50" s="94"/>
      <c r="G50" s="94"/>
      <c r="H50" s="94"/>
      <c r="I50" s="94"/>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row>
    <row r="51" spans="1:77" x14ac:dyDescent="0.25">
      <c r="A51" s="94"/>
      <c r="B51" s="94"/>
      <c r="C51" s="94"/>
      <c r="D51" s="94"/>
      <c r="E51" s="94"/>
      <c r="F51" s="94"/>
      <c r="G51" s="94"/>
      <c r="H51" s="94"/>
      <c r="I51" s="94"/>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row>
    <row r="52" spans="1:77" x14ac:dyDescent="0.25">
      <c r="A52" s="94"/>
      <c r="B52" s="94"/>
      <c r="C52" s="94"/>
      <c r="D52" s="94"/>
      <c r="E52" s="94"/>
      <c r="F52" s="94"/>
      <c r="G52" s="94"/>
      <c r="H52" s="94"/>
      <c r="I52" s="94"/>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row>
    <row r="53" spans="1:77" x14ac:dyDescent="0.25">
      <c r="A53" s="94"/>
      <c r="B53" s="94"/>
      <c r="C53" s="94"/>
      <c r="D53" s="94"/>
      <c r="E53" s="94"/>
      <c r="F53" s="94"/>
      <c r="G53" s="94"/>
      <c r="H53" s="94"/>
      <c r="I53" s="94"/>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row>
    <row r="54" spans="1:77" x14ac:dyDescent="0.25">
      <c r="A54" s="94"/>
      <c r="B54" s="94"/>
      <c r="C54" s="94"/>
      <c r="D54" s="94"/>
      <c r="E54" s="94"/>
      <c r="F54" s="94"/>
      <c r="G54" s="94"/>
      <c r="H54" s="94"/>
      <c r="I54" s="94"/>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row>
    <row r="55" spans="1:77" x14ac:dyDescent="0.25">
      <c r="A55" s="94"/>
      <c r="B55" s="94"/>
      <c r="C55" s="94"/>
      <c r="D55" s="94"/>
      <c r="E55" s="94"/>
      <c r="F55" s="94"/>
      <c r="G55" s="94"/>
      <c r="H55" s="94"/>
      <c r="I55" s="94"/>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row>
    <row r="56" spans="1:77" x14ac:dyDescent="0.25">
      <c r="A56" s="94"/>
      <c r="B56" s="94"/>
      <c r="C56" s="94"/>
      <c r="D56" s="94"/>
      <c r="E56" s="94"/>
      <c r="F56" s="94"/>
      <c r="G56" s="94"/>
      <c r="H56" s="94"/>
      <c r="I56" s="94"/>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row>
    <row r="57" spans="1:77" x14ac:dyDescent="0.25">
      <c r="A57" s="94"/>
      <c r="B57" s="94"/>
      <c r="C57" s="94"/>
      <c r="D57" s="94"/>
      <c r="E57" s="94"/>
      <c r="F57" s="94"/>
      <c r="G57" s="94"/>
      <c r="H57" s="94"/>
      <c r="I57" s="94"/>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row>
    <row r="58" spans="1:77" x14ac:dyDescent="0.25">
      <c r="A58" s="94"/>
      <c r="B58" s="94"/>
      <c r="C58" s="94"/>
      <c r="D58" s="94"/>
      <c r="E58" s="94"/>
      <c r="F58" s="94"/>
      <c r="G58" s="94"/>
      <c r="H58" s="94"/>
      <c r="I58" s="94"/>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row>
    <row r="59" spans="1:77" x14ac:dyDescent="0.25">
      <c r="A59" s="94"/>
      <c r="B59" s="94"/>
      <c r="C59" s="94"/>
      <c r="D59" s="94"/>
      <c r="E59" s="94"/>
      <c r="F59" s="94"/>
      <c r="G59" s="94"/>
      <c r="H59" s="94"/>
      <c r="I59" s="94"/>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row>
    <row r="60" spans="1:77" x14ac:dyDescent="0.25">
      <c r="A60" s="94"/>
      <c r="B60" s="94"/>
      <c r="C60" s="94"/>
      <c r="D60" s="94"/>
      <c r="E60" s="94"/>
      <c r="F60" s="94"/>
      <c r="G60" s="94"/>
      <c r="H60" s="94"/>
      <c r="I60" s="94"/>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row>
    <row r="61" spans="1:77" x14ac:dyDescent="0.25">
      <c r="A61" s="94"/>
      <c r="B61" s="94"/>
      <c r="C61" s="94"/>
      <c r="D61" s="94"/>
      <c r="E61" s="94"/>
      <c r="F61" s="94"/>
      <c r="G61" s="94"/>
      <c r="H61" s="94"/>
      <c r="I61" s="94"/>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row>
    <row r="62" spans="1:77" x14ac:dyDescent="0.25">
      <c r="A62" s="94"/>
      <c r="B62" s="94"/>
      <c r="C62" s="94"/>
      <c r="D62" s="94"/>
      <c r="E62" s="94"/>
      <c r="F62" s="94"/>
      <c r="G62" s="94"/>
      <c r="H62" s="94"/>
      <c r="I62" s="94"/>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row>
    <row r="63" spans="1:77" x14ac:dyDescent="0.25">
      <c r="A63" s="94"/>
      <c r="B63" s="94"/>
      <c r="C63" s="94"/>
      <c r="D63" s="94"/>
      <c r="E63" s="94"/>
      <c r="F63" s="94"/>
      <c r="G63" s="94"/>
      <c r="H63" s="94"/>
      <c r="I63" s="94"/>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row>
    <row r="64" spans="1:77" x14ac:dyDescent="0.25">
      <c r="A64" s="94"/>
      <c r="B64" s="94"/>
      <c r="C64" s="94"/>
      <c r="D64" s="94"/>
      <c r="E64" s="94"/>
      <c r="F64" s="94"/>
      <c r="G64" s="94"/>
      <c r="H64" s="94"/>
      <c r="I64" s="94"/>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row>
    <row r="65" spans="1:77" x14ac:dyDescent="0.25">
      <c r="A65" s="94"/>
      <c r="B65" s="94"/>
      <c r="C65" s="94"/>
      <c r="D65" s="94"/>
      <c r="E65" s="94"/>
      <c r="F65" s="94"/>
      <c r="G65" s="94"/>
      <c r="H65" s="94"/>
      <c r="I65" s="94"/>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row>
    <row r="66" spans="1:77" x14ac:dyDescent="0.25">
      <c r="A66" s="94"/>
      <c r="B66" s="94"/>
      <c r="C66" s="94"/>
      <c r="D66" s="94"/>
      <c r="E66" s="94"/>
      <c r="F66" s="94"/>
      <c r="G66" s="94"/>
      <c r="H66" s="94"/>
      <c r="I66" s="94"/>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row>
    <row r="67" spans="1:77" x14ac:dyDescent="0.25">
      <c r="A67" s="94"/>
      <c r="B67" s="94"/>
      <c r="C67" s="94"/>
      <c r="D67" s="94"/>
      <c r="E67" s="94"/>
      <c r="F67" s="94"/>
      <c r="G67" s="94"/>
      <c r="H67" s="94"/>
      <c r="I67" s="94"/>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row>
    <row r="68" spans="1:77" x14ac:dyDescent="0.25">
      <c r="A68" s="94"/>
      <c r="B68" s="94"/>
      <c r="C68" s="94"/>
      <c r="D68" s="94"/>
      <c r="E68" s="94"/>
      <c r="F68" s="94"/>
      <c r="G68" s="94"/>
      <c r="H68" s="94"/>
      <c r="I68" s="94"/>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row>
    <row r="69" spans="1:77" x14ac:dyDescent="0.25">
      <c r="A69" s="94"/>
      <c r="B69" s="94"/>
      <c r="C69" s="94"/>
      <c r="D69" s="94"/>
      <c r="E69" s="94"/>
      <c r="F69" s="94"/>
      <c r="G69" s="94"/>
      <c r="H69" s="94"/>
      <c r="I69" s="94"/>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row>
    <row r="70" spans="1:77" x14ac:dyDescent="0.25">
      <c r="A70" s="94"/>
      <c r="B70" s="94"/>
      <c r="C70" s="94"/>
      <c r="D70" s="94"/>
      <c r="E70" s="94"/>
      <c r="F70" s="94"/>
      <c r="G70" s="94"/>
      <c r="H70" s="94"/>
      <c r="I70" s="94"/>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row>
    <row r="71" spans="1:77" x14ac:dyDescent="0.25">
      <c r="A71" s="94"/>
      <c r="B71" s="94"/>
      <c r="C71" s="94"/>
      <c r="D71" s="94"/>
      <c r="E71" s="94"/>
      <c r="F71" s="94"/>
      <c r="G71" s="94"/>
      <c r="H71" s="94"/>
      <c r="I71" s="94"/>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row>
    <row r="72" spans="1:77" x14ac:dyDescent="0.25">
      <c r="A72" s="94"/>
      <c r="B72" s="94"/>
      <c r="C72" s="94"/>
      <c r="D72" s="94"/>
      <c r="E72" s="94"/>
      <c r="F72" s="94"/>
      <c r="G72" s="94"/>
      <c r="H72" s="94"/>
      <c r="I72" s="94"/>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row>
    <row r="73" spans="1:77" x14ac:dyDescent="0.25">
      <c r="A73" s="94"/>
      <c r="B73" s="94"/>
      <c r="C73" s="94"/>
      <c r="D73" s="94"/>
      <c r="E73" s="94"/>
      <c r="F73" s="94"/>
      <c r="G73" s="94"/>
      <c r="H73" s="94"/>
      <c r="I73" s="94"/>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row>
    <row r="74" spans="1:77" x14ac:dyDescent="0.25">
      <c r="A74" s="94"/>
      <c r="B74" s="94"/>
      <c r="C74" s="94"/>
      <c r="D74" s="94"/>
      <c r="E74" s="94"/>
      <c r="F74" s="94"/>
      <c r="G74" s="94"/>
      <c r="H74" s="94"/>
      <c r="I74" s="94"/>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row>
    <row r="75" spans="1:77" x14ac:dyDescent="0.25">
      <c r="A75" s="94"/>
      <c r="B75" s="94"/>
      <c r="C75" s="94"/>
      <c r="D75" s="94"/>
      <c r="E75" s="94"/>
      <c r="F75" s="94"/>
      <c r="G75" s="94"/>
      <c r="H75" s="94"/>
      <c r="I75" s="94"/>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row>
    <row r="76" spans="1:77" x14ac:dyDescent="0.25">
      <c r="A76" s="94"/>
      <c r="B76" s="94"/>
      <c r="C76" s="94"/>
      <c r="D76" s="94"/>
      <c r="E76" s="94"/>
      <c r="F76" s="94"/>
      <c r="G76" s="94"/>
      <c r="H76" s="94"/>
      <c r="I76" s="94"/>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row>
    <row r="77" spans="1:77" x14ac:dyDescent="0.25">
      <c r="A77" s="94"/>
      <c r="B77" s="94"/>
      <c r="C77" s="94"/>
      <c r="D77" s="94"/>
      <c r="E77" s="94"/>
      <c r="F77" s="94"/>
      <c r="G77" s="94"/>
      <c r="H77" s="94"/>
      <c r="I77" s="94"/>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row>
    <row r="78" spans="1:77" x14ac:dyDescent="0.25">
      <c r="A78" s="94"/>
      <c r="B78" s="94"/>
      <c r="C78" s="94"/>
      <c r="D78" s="94"/>
      <c r="E78" s="94"/>
      <c r="F78" s="94"/>
      <c r="G78" s="94"/>
      <c r="H78" s="94"/>
      <c r="I78" s="94"/>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row>
    <row r="79" spans="1:77" x14ac:dyDescent="0.25">
      <c r="A79" s="94"/>
      <c r="B79" s="94"/>
      <c r="C79" s="94"/>
      <c r="D79" s="94"/>
      <c r="E79" s="94"/>
      <c r="F79" s="94"/>
      <c r="G79" s="94"/>
      <c r="H79" s="94"/>
      <c r="I79" s="94"/>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row>
    <row r="80" spans="1:77" x14ac:dyDescent="0.25">
      <c r="A80" s="94"/>
      <c r="B80" s="94"/>
      <c r="C80" s="94"/>
      <c r="D80" s="94"/>
      <c r="E80" s="94"/>
      <c r="F80" s="94"/>
      <c r="G80" s="94"/>
      <c r="H80" s="94"/>
      <c r="I80" s="94"/>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row>
    <row r="81" spans="1:77" x14ac:dyDescent="0.25">
      <c r="A81" s="94"/>
      <c r="B81" s="94"/>
      <c r="C81" s="94"/>
      <c r="D81" s="94"/>
      <c r="E81" s="94"/>
      <c r="F81" s="94"/>
      <c r="G81" s="94"/>
      <c r="H81" s="94"/>
      <c r="I81" s="94"/>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row>
    <row r="82" spans="1:77" x14ac:dyDescent="0.25">
      <c r="A82" s="94"/>
      <c r="B82" s="94"/>
      <c r="C82" s="94"/>
      <c r="D82" s="94"/>
      <c r="E82" s="94"/>
      <c r="F82" s="94"/>
      <c r="G82" s="94"/>
      <c r="H82" s="94"/>
      <c r="I82" s="94"/>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row>
    <row r="83" spans="1:77" x14ac:dyDescent="0.25">
      <c r="A83" s="94"/>
      <c r="B83" s="94"/>
      <c r="C83" s="94"/>
      <c r="D83" s="94"/>
      <c r="E83" s="94"/>
      <c r="F83" s="94"/>
      <c r="G83" s="94"/>
      <c r="H83" s="94"/>
      <c r="I83" s="94"/>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row>
    <row r="84" spans="1:77" x14ac:dyDescent="0.25">
      <c r="A84" s="94"/>
      <c r="B84" s="94"/>
      <c r="C84" s="94"/>
      <c r="D84" s="94"/>
      <c r="E84" s="94"/>
      <c r="F84" s="94"/>
      <c r="G84" s="94"/>
      <c r="H84" s="94"/>
      <c r="I84" s="94"/>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row>
    <row r="85" spans="1:77" x14ac:dyDescent="0.25">
      <c r="A85" s="94"/>
      <c r="B85" s="94"/>
      <c r="C85" s="94"/>
      <c r="D85" s="94"/>
      <c r="E85" s="94"/>
      <c r="F85" s="94"/>
      <c r="G85" s="94"/>
      <c r="H85" s="94"/>
      <c r="I85" s="94"/>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row>
    <row r="86" spans="1:77" x14ac:dyDescent="0.25">
      <c r="A86" s="94"/>
      <c r="B86" s="94"/>
      <c r="C86" s="94"/>
      <c r="D86" s="94"/>
      <c r="E86" s="94"/>
      <c r="F86" s="94"/>
      <c r="G86" s="94"/>
      <c r="H86" s="94"/>
      <c r="I86" s="94"/>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row>
    <row r="87" spans="1:77" x14ac:dyDescent="0.25">
      <c r="A87" s="94"/>
      <c r="B87" s="94"/>
      <c r="C87" s="94"/>
      <c r="D87" s="94"/>
      <c r="E87" s="94"/>
      <c r="F87" s="94"/>
      <c r="G87" s="94"/>
      <c r="H87" s="94"/>
      <c r="I87" s="94"/>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row>
    <row r="88" spans="1:77" x14ac:dyDescent="0.25">
      <c r="A88" s="94"/>
      <c r="B88" s="94"/>
      <c r="C88" s="94"/>
      <c r="D88" s="94"/>
      <c r="E88" s="94"/>
      <c r="F88" s="94"/>
      <c r="G88" s="94"/>
      <c r="H88" s="94"/>
      <c r="I88" s="94"/>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row>
    <row r="89" spans="1:77" x14ac:dyDescent="0.25">
      <c r="A89" s="94"/>
      <c r="B89" s="94"/>
      <c r="C89" s="94"/>
      <c r="D89" s="94"/>
      <c r="E89" s="94"/>
      <c r="F89" s="94"/>
      <c r="G89" s="94"/>
      <c r="H89" s="94"/>
      <c r="I89" s="94"/>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row>
    <row r="90" spans="1:77" x14ac:dyDescent="0.25">
      <c r="A90" s="94"/>
      <c r="B90" s="94"/>
      <c r="C90" s="94"/>
      <c r="D90" s="94"/>
      <c r="E90" s="94"/>
      <c r="F90" s="94"/>
      <c r="G90" s="94"/>
      <c r="H90" s="94"/>
      <c r="I90" s="94"/>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row>
    <row r="91" spans="1:77" x14ac:dyDescent="0.25">
      <c r="A91" s="94"/>
      <c r="B91" s="94"/>
      <c r="C91" s="94"/>
      <c r="D91" s="94"/>
      <c r="E91" s="94"/>
      <c r="F91" s="94"/>
      <c r="G91" s="94"/>
      <c r="H91" s="94"/>
      <c r="I91" s="94"/>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row>
    <row r="92" spans="1:77" x14ac:dyDescent="0.25">
      <c r="A92" s="94"/>
      <c r="B92" s="94"/>
      <c r="C92" s="94"/>
      <c r="D92" s="94"/>
      <c r="E92" s="94"/>
      <c r="F92" s="94"/>
      <c r="G92" s="94"/>
      <c r="H92" s="94"/>
      <c r="I92" s="94"/>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row>
    <row r="93" spans="1:77" x14ac:dyDescent="0.25">
      <c r="A93" s="94"/>
      <c r="B93" s="94"/>
      <c r="C93" s="94"/>
      <c r="D93" s="94"/>
      <c r="E93" s="94"/>
      <c r="F93" s="94"/>
      <c r="G93" s="94"/>
      <c r="H93" s="94"/>
      <c r="I93" s="94"/>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row>
    <row r="94" spans="1:77" x14ac:dyDescent="0.25">
      <c r="A94" s="94"/>
      <c r="B94" s="94"/>
      <c r="C94" s="94"/>
      <c r="D94" s="94"/>
      <c r="E94" s="94"/>
      <c r="F94" s="94"/>
      <c r="G94" s="94"/>
      <c r="H94" s="94"/>
      <c r="I94" s="94"/>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row>
    <row r="95" spans="1:77" x14ac:dyDescent="0.25">
      <c r="A95" s="94"/>
      <c r="B95" s="94"/>
      <c r="C95" s="94"/>
      <c r="D95" s="94"/>
      <c r="E95" s="94"/>
      <c r="F95" s="94"/>
      <c r="G95" s="94"/>
      <c r="H95" s="94"/>
      <c r="I95" s="94"/>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row>
    <row r="96" spans="1:77" x14ac:dyDescent="0.25">
      <c r="A96" s="94"/>
      <c r="B96" s="94"/>
      <c r="C96" s="94"/>
      <c r="D96" s="94"/>
      <c r="E96" s="94"/>
      <c r="F96" s="94"/>
      <c r="G96" s="94"/>
      <c r="H96" s="94"/>
      <c r="I96" s="94"/>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row>
    <row r="97" spans="1:77" x14ac:dyDescent="0.25">
      <c r="A97" s="94"/>
      <c r="B97" s="94"/>
      <c r="C97" s="94"/>
      <c r="D97" s="94"/>
      <c r="E97" s="94"/>
      <c r="F97" s="94"/>
      <c r="G97" s="94"/>
      <c r="H97" s="94"/>
      <c r="I97" s="94"/>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row>
    <row r="98" spans="1:77" x14ac:dyDescent="0.25">
      <c r="A98" s="94"/>
      <c r="B98" s="94"/>
      <c r="C98" s="94"/>
      <c r="D98" s="94"/>
      <c r="E98" s="94"/>
      <c r="F98" s="94"/>
      <c r="G98" s="94"/>
      <c r="H98" s="94"/>
      <c r="I98" s="94"/>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row>
    <row r="99" spans="1:77" x14ac:dyDescent="0.25">
      <c r="A99" s="94"/>
      <c r="B99" s="94"/>
      <c r="C99" s="94"/>
      <c r="D99" s="94"/>
      <c r="E99" s="94"/>
      <c r="F99" s="94"/>
      <c r="G99" s="94"/>
      <c r="H99" s="94"/>
      <c r="I99" s="94"/>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row>
    <row r="100" spans="1:77" x14ac:dyDescent="0.25">
      <c r="A100" s="94"/>
      <c r="B100" s="94"/>
      <c r="C100" s="94"/>
      <c r="D100" s="94"/>
      <c r="E100" s="94"/>
      <c r="F100" s="94"/>
      <c r="G100" s="94"/>
      <c r="H100" s="94"/>
      <c r="I100" s="94"/>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row>
    <row r="101" spans="1:77" x14ac:dyDescent="0.25">
      <c r="A101" s="94"/>
      <c r="B101" s="94"/>
      <c r="C101" s="94"/>
      <c r="D101" s="94"/>
      <c r="E101" s="94"/>
      <c r="F101" s="94"/>
      <c r="G101" s="94"/>
      <c r="H101" s="94"/>
      <c r="I101" s="94"/>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row>
    <row r="102" spans="1:77" x14ac:dyDescent="0.25">
      <c r="A102" s="94"/>
      <c r="B102" s="94"/>
      <c r="C102" s="94"/>
      <c r="D102" s="94"/>
      <c r="E102" s="94"/>
      <c r="F102" s="94"/>
      <c r="G102" s="94"/>
      <c r="H102" s="94"/>
      <c r="I102" s="94"/>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row>
    <row r="103" spans="1:77" x14ac:dyDescent="0.25">
      <c r="A103" s="94"/>
      <c r="B103" s="94"/>
      <c r="C103" s="94"/>
      <c r="D103" s="94"/>
      <c r="E103" s="94"/>
      <c r="F103" s="94"/>
      <c r="G103" s="94"/>
      <c r="H103" s="94"/>
      <c r="I103" s="94"/>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row>
    <row r="104" spans="1:77" x14ac:dyDescent="0.25">
      <c r="A104" s="94"/>
      <c r="B104" s="94"/>
      <c r="C104" s="94"/>
      <c r="D104" s="94"/>
      <c r="E104" s="94"/>
      <c r="F104" s="94"/>
      <c r="G104" s="94"/>
      <c r="H104" s="94"/>
      <c r="I104" s="94"/>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row>
    <row r="105" spans="1:77" x14ac:dyDescent="0.25">
      <c r="A105" s="94"/>
      <c r="B105" s="94"/>
      <c r="C105" s="94"/>
      <c r="D105" s="94"/>
      <c r="E105" s="94"/>
      <c r="F105" s="94"/>
      <c r="G105" s="94"/>
      <c r="H105" s="94"/>
      <c r="I105" s="94"/>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row>
    <row r="106" spans="1:77" x14ac:dyDescent="0.25">
      <c r="A106" s="94"/>
      <c r="B106" s="94"/>
      <c r="C106" s="94"/>
      <c r="D106" s="94"/>
      <c r="E106" s="94"/>
      <c r="F106" s="94"/>
      <c r="G106" s="94"/>
      <c r="H106" s="94"/>
      <c r="I106" s="94"/>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row>
    <row r="107" spans="1:77" x14ac:dyDescent="0.25">
      <c r="A107" s="94"/>
      <c r="B107" s="94"/>
      <c r="C107" s="94"/>
      <c r="D107" s="94"/>
      <c r="E107" s="94"/>
      <c r="F107" s="94"/>
      <c r="G107" s="94"/>
      <c r="H107" s="94"/>
      <c r="I107" s="94"/>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row>
    <row r="108" spans="1:77" x14ac:dyDescent="0.25">
      <c r="A108" s="94"/>
      <c r="B108" s="94"/>
      <c r="C108" s="94"/>
      <c r="D108" s="94"/>
      <c r="E108" s="94"/>
      <c r="F108" s="94"/>
      <c r="G108" s="94"/>
      <c r="H108" s="94"/>
      <c r="I108" s="94"/>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row>
    <row r="109" spans="1:77" x14ac:dyDescent="0.25">
      <c r="A109" s="94"/>
      <c r="B109" s="94"/>
      <c r="C109" s="94"/>
      <c r="D109" s="94"/>
      <c r="E109" s="94"/>
      <c r="F109" s="94"/>
      <c r="G109" s="94"/>
      <c r="H109" s="94"/>
      <c r="I109" s="94"/>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row>
    <row r="110" spans="1:77" x14ac:dyDescent="0.25">
      <c r="A110" s="94"/>
      <c r="B110" s="94"/>
      <c r="C110" s="94"/>
      <c r="D110" s="94"/>
      <c r="E110" s="94"/>
      <c r="F110" s="94"/>
      <c r="G110" s="94"/>
      <c r="H110" s="94"/>
      <c r="I110" s="94"/>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row>
    <row r="111" spans="1:77" x14ac:dyDescent="0.25">
      <c r="A111" s="94"/>
      <c r="B111" s="94"/>
      <c r="C111" s="94"/>
      <c r="D111" s="94"/>
      <c r="E111" s="94"/>
      <c r="F111" s="94"/>
      <c r="G111" s="94"/>
      <c r="H111" s="94"/>
      <c r="I111" s="94"/>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row>
    <row r="112" spans="1:77" x14ac:dyDescent="0.25">
      <c r="A112" s="94"/>
      <c r="B112" s="94"/>
      <c r="C112" s="94"/>
      <c r="D112" s="94"/>
      <c r="E112" s="94"/>
      <c r="F112" s="94"/>
      <c r="G112" s="94"/>
      <c r="H112" s="94"/>
      <c r="I112" s="94"/>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row>
    <row r="113" spans="1:77" x14ac:dyDescent="0.25">
      <c r="A113" s="94"/>
      <c r="B113" s="94"/>
      <c r="C113" s="94"/>
      <c r="D113" s="94"/>
      <c r="E113" s="94"/>
      <c r="F113" s="94"/>
      <c r="G113" s="94"/>
      <c r="H113" s="94"/>
      <c r="I113" s="94"/>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row>
    <row r="114" spans="1:77" x14ac:dyDescent="0.25">
      <c r="A114" s="94"/>
      <c r="B114" s="94"/>
      <c r="C114" s="94"/>
      <c r="D114" s="94"/>
      <c r="E114" s="94"/>
      <c r="F114" s="94"/>
      <c r="G114" s="94"/>
      <c r="H114" s="94"/>
      <c r="I114" s="94"/>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row>
    <row r="115" spans="1:77" x14ac:dyDescent="0.25">
      <c r="A115" s="94"/>
      <c r="B115" s="94"/>
      <c r="C115" s="94"/>
      <c r="D115" s="94"/>
      <c r="E115" s="94"/>
      <c r="F115" s="94"/>
      <c r="G115" s="94"/>
      <c r="H115" s="94"/>
      <c r="I115" s="94"/>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row>
    <row r="116" spans="1:77" x14ac:dyDescent="0.25">
      <c r="A116" s="94"/>
      <c r="B116" s="94"/>
      <c r="C116" s="94"/>
      <c r="D116" s="94"/>
      <c r="E116" s="94"/>
      <c r="F116" s="94"/>
      <c r="G116" s="94"/>
      <c r="H116" s="94"/>
      <c r="I116" s="94"/>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row>
    <row r="117" spans="1:77" x14ac:dyDescent="0.25">
      <c r="A117" s="94"/>
      <c r="B117" s="94"/>
      <c r="C117" s="94"/>
      <c r="D117" s="94"/>
      <c r="E117" s="94"/>
      <c r="F117" s="94"/>
      <c r="G117" s="94"/>
      <c r="H117" s="94"/>
      <c r="I117" s="94"/>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row>
    <row r="118" spans="1:77" x14ac:dyDescent="0.25">
      <c r="A118" s="94"/>
      <c r="B118" s="94"/>
      <c r="C118" s="94"/>
      <c r="D118" s="94"/>
      <c r="E118" s="94"/>
      <c r="F118" s="94"/>
      <c r="G118" s="94"/>
      <c r="H118" s="94"/>
      <c r="I118" s="94"/>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row>
    <row r="119" spans="1:77" x14ac:dyDescent="0.25">
      <c r="A119" s="94"/>
      <c r="B119" s="94"/>
      <c r="C119" s="94"/>
      <c r="D119" s="94"/>
      <c r="E119" s="94"/>
      <c r="F119" s="94"/>
      <c r="G119" s="94"/>
      <c r="H119" s="94"/>
      <c r="I119" s="94"/>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row>
    <row r="120" spans="1:77" x14ac:dyDescent="0.25">
      <c r="A120" s="94"/>
      <c r="B120" s="94"/>
      <c r="C120" s="94"/>
      <c r="D120" s="94"/>
      <c r="E120" s="94"/>
      <c r="F120" s="94"/>
      <c r="G120" s="94"/>
      <c r="H120" s="94"/>
      <c r="I120" s="94"/>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row>
    <row r="121" spans="1:77" x14ac:dyDescent="0.25">
      <c r="A121" s="94"/>
      <c r="B121" s="94"/>
      <c r="C121" s="94"/>
      <c r="D121" s="94"/>
      <c r="E121" s="94"/>
      <c r="F121" s="94"/>
      <c r="G121" s="94"/>
      <c r="H121" s="94"/>
      <c r="I121" s="94"/>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row>
    <row r="122" spans="1:77" x14ac:dyDescent="0.25">
      <c r="A122" s="94"/>
      <c r="B122" s="94"/>
      <c r="C122" s="94"/>
      <c r="D122" s="94"/>
      <c r="E122" s="94"/>
      <c r="F122" s="94"/>
      <c r="G122" s="94"/>
      <c r="H122" s="94"/>
      <c r="I122" s="94"/>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row>
    <row r="123" spans="1:77" x14ac:dyDescent="0.25">
      <c r="A123" s="94"/>
      <c r="B123" s="94"/>
      <c r="C123" s="94"/>
      <c r="D123" s="94"/>
      <c r="E123" s="94"/>
      <c r="F123" s="94"/>
      <c r="G123" s="94"/>
      <c r="H123" s="94"/>
      <c r="I123" s="94"/>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row>
    <row r="124" spans="1:77" x14ac:dyDescent="0.25">
      <c r="A124" s="94"/>
      <c r="B124" s="94"/>
      <c r="C124" s="94"/>
      <c r="D124" s="94"/>
      <c r="E124" s="94"/>
      <c r="F124" s="94"/>
      <c r="G124" s="94"/>
      <c r="H124" s="94"/>
      <c r="I124" s="94"/>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row>
    <row r="125" spans="1:77" x14ac:dyDescent="0.25">
      <c r="A125" s="94"/>
      <c r="B125" s="94"/>
      <c r="C125" s="94"/>
      <c r="D125" s="94"/>
      <c r="E125" s="94"/>
      <c r="F125" s="94"/>
      <c r="G125" s="94"/>
      <c r="H125" s="94"/>
      <c r="I125" s="94"/>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row>
    <row r="126" spans="1:77" x14ac:dyDescent="0.25">
      <c r="A126" s="94"/>
      <c r="B126" s="94"/>
      <c r="C126" s="94"/>
      <c r="D126" s="94"/>
      <c r="E126" s="94"/>
      <c r="F126" s="94"/>
      <c r="G126" s="94"/>
      <c r="H126" s="94"/>
      <c r="I126" s="94"/>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row>
    <row r="127" spans="1:77" x14ac:dyDescent="0.25">
      <c r="A127" s="94"/>
      <c r="B127" s="94"/>
      <c r="C127" s="94"/>
      <c r="D127" s="94"/>
      <c r="E127" s="94"/>
      <c r="F127" s="94"/>
      <c r="G127" s="94"/>
      <c r="H127" s="94"/>
      <c r="I127" s="94"/>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row>
    <row r="128" spans="1:77" x14ac:dyDescent="0.25">
      <c r="A128" s="94"/>
      <c r="B128" s="94"/>
      <c r="C128" s="94"/>
      <c r="D128" s="94"/>
      <c r="E128" s="94"/>
      <c r="F128" s="94"/>
      <c r="G128" s="94"/>
      <c r="H128" s="94"/>
      <c r="I128" s="94"/>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row>
    <row r="129" spans="1:77" x14ac:dyDescent="0.25">
      <c r="A129" s="94"/>
      <c r="B129" s="94"/>
      <c r="C129" s="94"/>
      <c r="D129" s="94"/>
      <c r="E129" s="94"/>
      <c r="F129" s="94"/>
      <c r="G129" s="94"/>
      <c r="H129" s="94"/>
      <c r="I129" s="94"/>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row>
    <row r="130" spans="1:77" x14ac:dyDescent="0.25">
      <c r="A130" s="94"/>
      <c r="B130" s="94"/>
      <c r="C130" s="94"/>
      <c r="D130" s="94"/>
      <c r="E130" s="94"/>
      <c r="F130" s="94"/>
      <c r="G130" s="94"/>
      <c r="H130" s="94"/>
      <c r="I130" s="94"/>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row>
    <row r="131" spans="1:77" x14ac:dyDescent="0.25">
      <c r="A131" s="94"/>
      <c r="B131" s="94"/>
      <c r="C131" s="94"/>
      <c r="D131" s="94"/>
      <c r="E131" s="94"/>
      <c r="F131" s="94"/>
      <c r="G131" s="94"/>
      <c r="H131" s="94"/>
      <c r="I131" s="94"/>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row>
    <row r="132" spans="1:77" x14ac:dyDescent="0.25">
      <c r="A132" s="94"/>
      <c r="B132" s="94"/>
      <c r="C132" s="94"/>
      <c r="D132" s="94"/>
      <c r="E132" s="94"/>
      <c r="F132" s="94"/>
      <c r="G132" s="94"/>
      <c r="H132" s="94"/>
      <c r="I132" s="94"/>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row>
    <row r="133" spans="1:77" x14ac:dyDescent="0.25">
      <c r="A133" s="94"/>
      <c r="B133" s="94"/>
      <c r="C133" s="94"/>
      <c r="D133" s="94"/>
      <c r="E133" s="94"/>
      <c r="F133" s="94"/>
      <c r="G133" s="94"/>
      <c r="H133" s="94"/>
      <c r="I133" s="94"/>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row>
    <row r="134" spans="1:77" x14ac:dyDescent="0.25">
      <c r="A134" s="94"/>
      <c r="B134" s="94"/>
      <c r="C134" s="94"/>
      <c r="D134" s="94"/>
      <c r="E134" s="94"/>
      <c r="F134" s="94"/>
      <c r="G134" s="94"/>
      <c r="H134" s="94"/>
      <c r="I134" s="94"/>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row>
    <row r="135" spans="1:77" x14ac:dyDescent="0.25">
      <c r="A135" s="94"/>
      <c r="B135" s="94"/>
      <c r="C135" s="94"/>
      <c r="D135" s="94"/>
      <c r="E135" s="94"/>
      <c r="F135" s="94"/>
      <c r="G135" s="94"/>
      <c r="H135" s="94"/>
      <c r="I135" s="94"/>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row>
    <row r="136" spans="1:77" x14ac:dyDescent="0.25">
      <c r="A136" s="94"/>
      <c r="B136" s="94"/>
      <c r="C136" s="94"/>
      <c r="D136" s="94"/>
      <c r="E136" s="94"/>
      <c r="F136" s="94"/>
      <c r="G136" s="94"/>
      <c r="H136" s="94"/>
      <c r="I136" s="94"/>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row>
    <row r="137" spans="1:77" x14ac:dyDescent="0.25">
      <c r="A137" s="94"/>
      <c r="B137" s="94"/>
      <c r="C137" s="94"/>
      <c r="D137" s="94"/>
      <c r="E137" s="94"/>
      <c r="F137" s="94"/>
      <c r="G137" s="94"/>
      <c r="H137" s="94"/>
      <c r="I137" s="94"/>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row>
    <row r="138" spans="1:77" x14ac:dyDescent="0.25">
      <c r="A138" s="94"/>
      <c r="B138" s="94"/>
      <c r="C138" s="94"/>
      <c r="D138" s="94"/>
      <c r="E138" s="94"/>
      <c r="F138" s="94"/>
      <c r="G138" s="94"/>
      <c r="H138" s="94"/>
      <c r="I138" s="94"/>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row>
    <row r="139" spans="1:77" x14ac:dyDescent="0.25">
      <c r="A139" s="94"/>
      <c r="B139" s="94"/>
      <c r="C139" s="94"/>
      <c r="D139" s="94"/>
      <c r="E139" s="94"/>
      <c r="F139" s="94"/>
      <c r="G139" s="94"/>
      <c r="H139" s="94"/>
      <c r="I139" s="94"/>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row>
    <row r="140" spans="1:77" x14ac:dyDescent="0.25">
      <c r="A140" s="94"/>
      <c r="B140" s="94"/>
      <c r="C140" s="94"/>
      <c r="D140" s="94"/>
      <c r="E140" s="94"/>
      <c r="F140" s="94"/>
      <c r="G140" s="94"/>
      <c r="H140" s="94"/>
      <c r="I140" s="94"/>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row>
    <row r="141" spans="1:77" x14ac:dyDescent="0.25">
      <c r="A141" s="94"/>
      <c r="B141" s="94"/>
      <c r="C141" s="94"/>
      <c r="D141" s="94"/>
      <c r="E141" s="94"/>
      <c r="F141" s="94"/>
      <c r="G141" s="94"/>
      <c r="H141" s="94"/>
      <c r="I141" s="94"/>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row>
    <row r="142" spans="1:77" x14ac:dyDescent="0.25">
      <c r="A142" s="94"/>
      <c r="B142" s="94"/>
      <c r="C142" s="94"/>
      <c r="D142" s="94"/>
      <c r="E142" s="94"/>
      <c r="F142" s="94"/>
      <c r="G142" s="94"/>
      <c r="H142" s="94"/>
      <c r="I142" s="94"/>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row>
    <row r="143" spans="1:77" x14ac:dyDescent="0.25">
      <c r="A143" s="94"/>
      <c r="B143" s="94"/>
      <c r="C143" s="94"/>
      <c r="D143" s="94"/>
      <c r="E143" s="94"/>
      <c r="F143" s="94"/>
      <c r="G143" s="94"/>
      <c r="H143" s="94"/>
      <c r="I143" s="94"/>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row>
    <row r="144" spans="1:77" x14ac:dyDescent="0.25">
      <c r="A144" s="94"/>
      <c r="B144" s="94"/>
      <c r="C144" s="94"/>
      <c r="D144" s="94"/>
      <c r="E144" s="94"/>
      <c r="F144" s="94"/>
      <c r="G144" s="94"/>
      <c r="H144" s="94"/>
      <c r="I144" s="94"/>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row>
    <row r="145" spans="1:77" x14ac:dyDescent="0.25">
      <c r="A145" s="94"/>
      <c r="B145" s="94"/>
      <c r="C145" s="94"/>
      <c r="D145" s="94"/>
      <c r="E145" s="94"/>
      <c r="F145" s="94"/>
      <c r="G145" s="94"/>
      <c r="H145" s="94"/>
      <c r="I145" s="94"/>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row>
    <row r="146" spans="1:77" x14ac:dyDescent="0.25">
      <c r="A146" s="94"/>
      <c r="B146" s="94"/>
      <c r="C146" s="94"/>
      <c r="D146" s="94"/>
      <c r="E146" s="94"/>
      <c r="F146" s="94"/>
      <c r="G146" s="94"/>
      <c r="H146" s="94"/>
      <c r="I146" s="94"/>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row>
    <row r="147" spans="1:77" x14ac:dyDescent="0.25">
      <c r="A147" s="94"/>
      <c r="B147" s="94"/>
      <c r="C147" s="94"/>
      <c r="D147" s="94"/>
      <c r="E147" s="94"/>
      <c r="F147" s="94"/>
      <c r="G147" s="94"/>
      <c r="H147" s="94"/>
      <c r="I147" s="94"/>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row>
    <row r="148" spans="1:77" x14ac:dyDescent="0.25">
      <c r="A148" s="94"/>
      <c r="B148" s="94"/>
      <c r="C148" s="94"/>
      <c r="D148" s="94"/>
      <c r="E148" s="94"/>
      <c r="F148" s="94"/>
      <c r="G148" s="94"/>
      <c r="H148" s="94"/>
      <c r="I148" s="94"/>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row>
    <row r="149" spans="1:77" x14ac:dyDescent="0.25">
      <c r="A149" s="94"/>
      <c r="B149" s="94"/>
      <c r="C149" s="94"/>
      <c r="D149" s="94"/>
      <c r="E149" s="94"/>
      <c r="F149" s="94"/>
      <c r="G149" s="94"/>
      <c r="H149" s="94"/>
      <c r="I149" s="94"/>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row>
    <row r="150" spans="1:77" x14ac:dyDescent="0.25">
      <c r="A150" s="94"/>
      <c r="B150" s="94"/>
      <c r="C150" s="94"/>
      <c r="D150" s="94"/>
      <c r="E150" s="94"/>
      <c r="F150" s="94"/>
      <c r="G150" s="94"/>
      <c r="H150" s="94"/>
      <c r="I150" s="94"/>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row>
    <row r="151" spans="1:77" x14ac:dyDescent="0.25">
      <c r="A151" s="94"/>
      <c r="B151" s="94"/>
      <c r="C151" s="94"/>
      <c r="D151" s="94"/>
      <c r="E151" s="94"/>
      <c r="F151" s="94"/>
      <c r="G151" s="94"/>
      <c r="H151" s="94"/>
      <c r="I151" s="94"/>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row>
    <row r="152" spans="1:77" x14ac:dyDescent="0.25">
      <c r="A152" s="94"/>
      <c r="B152" s="94"/>
      <c r="C152" s="94"/>
      <c r="D152" s="94"/>
      <c r="E152" s="94"/>
      <c r="F152" s="94"/>
      <c r="G152" s="94"/>
      <c r="H152" s="94"/>
      <c r="I152" s="94"/>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row>
    <row r="153" spans="1:77" x14ac:dyDescent="0.25">
      <c r="A153" s="94"/>
      <c r="B153" s="94"/>
      <c r="C153" s="94"/>
      <c r="D153" s="94"/>
      <c r="E153" s="94"/>
      <c r="F153" s="94"/>
      <c r="G153" s="94"/>
      <c r="H153" s="94"/>
      <c r="I153" s="94"/>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row>
    <row r="154" spans="1:77" x14ac:dyDescent="0.25">
      <c r="A154" s="94"/>
      <c r="B154" s="94"/>
      <c r="C154" s="94"/>
      <c r="D154" s="94"/>
      <c r="E154" s="94"/>
      <c r="F154" s="94"/>
      <c r="G154" s="94"/>
      <c r="H154" s="94"/>
      <c r="I154" s="94"/>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row>
    <row r="155" spans="1:77" x14ac:dyDescent="0.25">
      <c r="A155" s="94"/>
      <c r="B155" s="94"/>
      <c r="C155" s="94"/>
      <c r="D155" s="94"/>
      <c r="E155" s="94"/>
      <c r="F155" s="94"/>
      <c r="G155" s="94"/>
      <c r="H155" s="94"/>
      <c r="I155" s="94"/>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row>
    <row r="156" spans="1:77" x14ac:dyDescent="0.25">
      <c r="A156" s="94"/>
      <c r="B156" s="94"/>
      <c r="C156" s="94"/>
      <c r="D156" s="94"/>
      <c r="E156" s="94"/>
      <c r="F156" s="94"/>
      <c r="G156" s="94"/>
      <c r="H156" s="94"/>
      <c r="I156" s="94"/>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row>
    <row r="157" spans="1:77" x14ac:dyDescent="0.25">
      <c r="A157" s="94"/>
      <c r="B157" s="94"/>
      <c r="C157" s="94"/>
      <c r="D157" s="94"/>
      <c r="E157" s="94"/>
      <c r="F157" s="94"/>
      <c r="G157" s="94"/>
      <c r="H157" s="94"/>
      <c r="I157" s="94"/>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row>
    <row r="158" spans="1:77" x14ac:dyDescent="0.25">
      <c r="A158" s="94"/>
      <c r="B158" s="94"/>
      <c r="C158" s="94"/>
      <c r="D158" s="94"/>
      <c r="E158" s="94"/>
      <c r="F158" s="94"/>
      <c r="G158" s="94"/>
      <c r="H158" s="94"/>
      <c r="I158" s="94"/>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row>
    <row r="159" spans="1:77" x14ac:dyDescent="0.25">
      <c r="A159" s="94"/>
      <c r="B159" s="94"/>
      <c r="C159" s="94"/>
      <c r="D159" s="94"/>
      <c r="E159" s="94"/>
      <c r="F159" s="94"/>
      <c r="G159" s="94"/>
      <c r="H159" s="94"/>
      <c r="I159" s="94"/>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row>
    <row r="160" spans="1:77" x14ac:dyDescent="0.25">
      <c r="A160" s="94"/>
      <c r="B160" s="94"/>
      <c r="C160" s="94"/>
      <c r="D160" s="94"/>
      <c r="E160" s="94"/>
      <c r="F160" s="94"/>
      <c r="G160" s="94"/>
      <c r="H160" s="94"/>
      <c r="I160" s="94"/>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row>
    <row r="161" spans="1:77" x14ac:dyDescent="0.25">
      <c r="A161" s="94"/>
      <c r="B161" s="94"/>
      <c r="C161" s="94"/>
      <c r="D161" s="94"/>
      <c r="E161" s="94"/>
      <c r="F161" s="94"/>
      <c r="G161" s="94"/>
      <c r="H161" s="94"/>
      <c r="I161" s="94"/>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row>
    <row r="162" spans="1:77" x14ac:dyDescent="0.25">
      <c r="A162" s="94"/>
      <c r="B162" s="94"/>
      <c r="C162" s="94"/>
      <c r="D162" s="94"/>
      <c r="E162" s="94"/>
      <c r="F162" s="94"/>
      <c r="G162" s="94"/>
      <c r="H162" s="94"/>
      <c r="I162" s="94"/>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row>
    <row r="163" spans="1:77" x14ac:dyDescent="0.25">
      <c r="A163" s="94"/>
      <c r="B163" s="94"/>
      <c r="C163" s="94"/>
      <c r="D163" s="94"/>
      <c r="E163" s="94"/>
      <c r="F163" s="94"/>
      <c r="G163" s="94"/>
      <c r="H163" s="94"/>
      <c r="I163" s="94"/>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row>
    <row r="164" spans="1:77" x14ac:dyDescent="0.25">
      <c r="A164" s="94"/>
      <c r="B164" s="94"/>
      <c r="C164" s="94"/>
      <c r="D164" s="94"/>
      <c r="E164" s="94"/>
      <c r="F164" s="94"/>
      <c r="G164" s="94"/>
      <c r="H164" s="94"/>
      <c r="I164" s="94"/>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row>
    <row r="165" spans="1:77" x14ac:dyDescent="0.25">
      <c r="A165" s="94"/>
      <c r="B165" s="94"/>
      <c r="C165" s="94"/>
      <c r="D165" s="94"/>
      <c r="E165" s="94"/>
      <c r="F165" s="94"/>
      <c r="G165" s="94"/>
      <c r="H165" s="94"/>
      <c r="I165" s="94"/>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row>
    <row r="166" spans="1:77" x14ac:dyDescent="0.25">
      <c r="A166" s="94"/>
      <c r="B166" s="94"/>
      <c r="C166" s="94"/>
      <c r="D166" s="94"/>
      <c r="E166" s="94"/>
      <c r="F166" s="94"/>
      <c r="G166" s="94"/>
      <c r="H166" s="94"/>
      <c r="I166" s="94"/>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row>
    <row r="167" spans="1:77" x14ac:dyDescent="0.25">
      <c r="A167" s="94"/>
      <c r="B167" s="94"/>
      <c r="C167" s="94"/>
      <c r="D167" s="94"/>
      <c r="E167" s="94"/>
      <c r="F167" s="94"/>
      <c r="G167" s="94"/>
      <c r="H167" s="94"/>
      <c r="I167" s="94"/>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row>
    <row r="168" spans="1:77" x14ac:dyDescent="0.25">
      <c r="A168" s="94"/>
      <c r="B168" s="94"/>
      <c r="C168" s="94"/>
      <c r="D168" s="94"/>
      <c r="E168" s="94"/>
      <c r="F168" s="94"/>
      <c r="G168" s="94"/>
      <c r="H168" s="94"/>
      <c r="I168" s="94"/>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row>
    <row r="169" spans="1:77" x14ac:dyDescent="0.25">
      <c r="A169" s="94"/>
      <c r="B169" s="94"/>
      <c r="C169" s="94"/>
      <c r="D169" s="94"/>
      <c r="E169" s="94"/>
      <c r="F169" s="94"/>
      <c r="G169" s="94"/>
      <c r="H169" s="94"/>
      <c r="I169" s="94"/>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row>
    <row r="170" spans="1:77" x14ac:dyDescent="0.25">
      <c r="A170" s="94"/>
      <c r="B170" s="94"/>
      <c r="C170" s="94"/>
      <c r="D170" s="94"/>
      <c r="E170" s="94"/>
      <c r="F170" s="94"/>
      <c r="G170" s="94"/>
      <c r="H170" s="94"/>
      <c r="I170" s="94"/>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row>
    <row r="171" spans="1:77" x14ac:dyDescent="0.25">
      <c r="A171" s="94"/>
      <c r="B171" s="94"/>
      <c r="C171" s="94"/>
      <c r="D171" s="94"/>
      <c r="E171" s="94"/>
      <c r="F171" s="94"/>
      <c r="G171" s="94"/>
      <c r="H171" s="94"/>
      <c r="I171" s="94"/>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row>
    <row r="172" spans="1:77" x14ac:dyDescent="0.25">
      <c r="A172" s="94"/>
      <c r="B172" s="94"/>
      <c r="C172" s="94"/>
      <c r="D172" s="94"/>
      <c r="E172" s="94"/>
      <c r="F172" s="94"/>
      <c r="G172" s="94"/>
      <c r="H172" s="94"/>
      <c r="I172" s="94"/>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row>
    <row r="173" spans="1:77" x14ac:dyDescent="0.25">
      <c r="A173" s="94"/>
      <c r="B173" s="94"/>
      <c r="C173" s="94"/>
      <c r="D173" s="94"/>
      <c r="E173" s="94"/>
      <c r="F173" s="94"/>
      <c r="G173" s="94"/>
      <c r="H173" s="94"/>
      <c r="I173" s="94"/>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row>
    <row r="174" spans="1:77" x14ac:dyDescent="0.25">
      <c r="A174" s="94"/>
      <c r="B174" s="94"/>
      <c r="C174" s="94"/>
      <c r="D174" s="94"/>
      <c r="E174" s="94"/>
      <c r="F174" s="94"/>
      <c r="G174" s="94"/>
      <c r="H174" s="94"/>
      <c r="I174" s="94"/>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row>
    <row r="175" spans="1:77" x14ac:dyDescent="0.25">
      <c r="A175" s="94"/>
      <c r="B175" s="94"/>
      <c r="C175" s="94"/>
      <c r="D175" s="94"/>
      <c r="E175" s="94"/>
      <c r="F175" s="94"/>
      <c r="G175" s="94"/>
      <c r="H175" s="94"/>
      <c r="I175" s="94"/>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row>
    <row r="176" spans="1:77" x14ac:dyDescent="0.25">
      <c r="A176" s="94"/>
      <c r="B176" s="94"/>
      <c r="C176" s="94"/>
      <c r="D176" s="94"/>
      <c r="E176" s="94"/>
      <c r="F176" s="94"/>
      <c r="G176" s="94"/>
      <c r="H176" s="94"/>
      <c r="I176" s="94"/>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row>
    <row r="177" spans="1:77" x14ac:dyDescent="0.25">
      <c r="A177" s="94"/>
      <c r="B177" s="94"/>
      <c r="C177" s="94"/>
      <c r="D177" s="94"/>
      <c r="E177" s="94"/>
      <c r="F177" s="94"/>
      <c r="G177" s="94"/>
      <c r="H177" s="94"/>
      <c r="I177" s="94"/>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row>
    <row r="178" spans="1:77" x14ac:dyDescent="0.25">
      <c r="A178" s="94"/>
      <c r="B178" s="94"/>
      <c r="C178" s="94"/>
      <c r="D178" s="94"/>
      <c r="E178" s="94"/>
      <c r="F178" s="94"/>
      <c r="G178" s="94"/>
      <c r="H178" s="94"/>
      <c r="I178" s="94"/>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row>
    <row r="179" spans="1:77" x14ac:dyDescent="0.25">
      <c r="A179" s="94"/>
      <c r="B179" s="94"/>
      <c r="C179" s="94"/>
      <c r="D179" s="94"/>
      <c r="E179" s="94"/>
      <c r="F179" s="94"/>
      <c r="G179" s="94"/>
      <c r="H179" s="94"/>
      <c r="I179" s="94"/>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row>
    <row r="180" spans="1:77" x14ac:dyDescent="0.25">
      <c r="A180" s="94"/>
      <c r="B180" s="94"/>
      <c r="C180" s="94"/>
      <c r="D180" s="94"/>
      <c r="E180" s="94"/>
      <c r="F180" s="94"/>
      <c r="G180" s="94"/>
      <c r="H180" s="94"/>
      <c r="I180" s="94"/>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row>
    <row r="181" spans="1:77" x14ac:dyDescent="0.25">
      <c r="A181" s="94"/>
      <c r="B181" s="94"/>
      <c r="C181" s="94"/>
      <c r="D181" s="94"/>
      <c r="E181" s="94"/>
      <c r="F181" s="94"/>
      <c r="G181" s="94"/>
      <c r="H181" s="94"/>
      <c r="I181" s="94"/>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row>
    <row r="182" spans="1:77" x14ac:dyDescent="0.25">
      <c r="A182" s="94"/>
      <c r="B182" s="94"/>
      <c r="C182" s="94"/>
      <c r="D182" s="94"/>
      <c r="E182" s="94"/>
      <c r="F182" s="94"/>
      <c r="G182" s="94"/>
      <c r="H182" s="94"/>
      <c r="I182" s="94"/>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row>
    <row r="183" spans="1:77" x14ac:dyDescent="0.25">
      <c r="A183" s="94"/>
      <c r="B183" s="94"/>
      <c r="C183" s="94"/>
      <c r="D183" s="94"/>
      <c r="E183" s="94"/>
      <c r="F183" s="94"/>
      <c r="G183" s="94"/>
      <c r="H183" s="94"/>
      <c r="I183" s="94"/>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row>
    <row r="184" spans="1:77" x14ac:dyDescent="0.25">
      <c r="A184" s="94"/>
      <c r="B184" s="94"/>
      <c r="C184" s="94"/>
      <c r="D184" s="94"/>
      <c r="E184" s="94"/>
      <c r="F184" s="94"/>
      <c r="G184" s="94"/>
      <c r="H184" s="94"/>
      <c r="I184" s="94"/>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row>
    <row r="185" spans="1:77" x14ac:dyDescent="0.25">
      <c r="A185" s="94"/>
      <c r="B185" s="94"/>
      <c r="C185" s="94"/>
      <c r="D185" s="94"/>
      <c r="E185" s="94"/>
      <c r="F185" s="94"/>
      <c r="G185" s="94"/>
      <c r="H185" s="94"/>
      <c r="I185" s="94"/>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row>
    <row r="186" spans="1:77" x14ac:dyDescent="0.25">
      <c r="A186" s="94"/>
      <c r="B186" s="94"/>
      <c r="C186" s="94"/>
      <c r="D186" s="94"/>
      <c r="E186" s="94"/>
      <c r="F186" s="94"/>
      <c r="G186" s="94"/>
      <c r="H186" s="94"/>
      <c r="I186" s="94"/>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row>
    <row r="187" spans="1:77" x14ac:dyDescent="0.25">
      <c r="A187" s="94"/>
      <c r="B187" s="94"/>
      <c r="C187" s="94"/>
      <c r="D187" s="94"/>
      <c r="E187" s="94"/>
      <c r="F187" s="94"/>
      <c r="G187" s="94"/>
      <c r="H187" s="94"/>
      <c r="I187" s="94"/>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row>
    <row r="188" spans="1:77" x14ac:dyDescent="0.25">
      <c r="A188" s="94"/>
      <c r="B188" s="94"/>
      <c r="C188" s="94"/>
      <c r="D188" s="94"/>
      <c r="E188" s="94"/>
      <c r="F188" s="94"/>
      <c r="G188" s="94"/>
      <c r="H188" s="94"/>
      <c r="I188" s="94"/>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row>
    <row r="189" spans="1:77" x14ac:dyDescent="0.25">
      <c r="A189" s="94"/>
      <c r="B189" s="94"/>
      <c r="C189" s="94"/>
      <c r="D189" s="94"/>
      <c r="E189" s="94"/>
      <c r="F189" s="94"/>
      <c r="G189" s="94"/>
      <c r="H189" s="94"/>
      <c r="I189" s="94"/>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row>
    <row r="190" spans="1:77" x14ac:dyDescent="0.25">
      <c r="A190" s="94"/>
      <c r="B190" s="94"/>
      <c r="C190" s="94"/>
      <c r="D190" s="94"/>
      <c r="E190" s="94"/>
      <c r="F190" s="94"/>
      <c r="G190" s="94"/>
      <c r="H190" s="94"/>
      <c r="I190" s="94"/>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row>
    <row r="191" spans="1:77" x14ac:dyDescent="0.25">
      <c r="A191" s="94"/>
      <c r="B191" s="94"/>
      <c r="C191" s="94"/>
      <c r="D191" s="94"/>
      <c r="E191" s="94"/>
      <c r="F191" s="94"/>
      <c r="G191" s="94"/>
      <c r="H191" s="94"/>
      <c r="I191" s="94"/>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row>
    <row r="192" spans="1:77" x14ac:dyDescent="0.25">
      <c r="A192" s="94"/>
      <c r="B192" s="94"/>
      <c r="C192" s="94"/>
      <c r="D192" s="94"/>
      <c r="E192" s="94"/>
      <c r="F192" s="94"/>
      <c r="G192" s="94"/>
      <c r="H192" s="94"/>
      <c r="I192" s="94"/>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row>
    <row r="193" spans="1:77" x14ac:dyDescent="0.25">
      <c r="A193" s="94"/>
      <c r="B193" s="94"/>
      <c r="C193" s="94"/>
      <c r="D193" s="94"/>
      <c r="E193" s="94"/>
      <c r="F193" s="94"/>
      <c r="G193" s="94"/>
      <c r="H193" s="94"/>
      <c r="I193" s="94"/>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row>
    <row r="194" spans="1:77" x14ac:dyDescent="0.25">
      <c r="A194" s="94"/>
      <c r="B194" s="94"/>
      <c r="C194" s="94"/>
      <c r="D194" s="94"/>
      <c r="E194" s="94"/>
      <c r="F194" s="94"/>
      <c r="G194" s="94"/>
      <c r="H194" s="94"/>
      <c r="I194" s="94"/>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row>
    <row r="195" spans="1:77" x14ac:dyDescent="0.25">
      <c r="A195" s="94"/>
      <c r="B195" s="94"/>
      <c r="C195" s="94"/>
      <c r="D195" s="94"/>
      <c r="E195" s="94"/>
      <c r="F195" s="94"/>
      <c r="G195" s="94"/>
      <c r="H195" s="94"/>
      <c r="I195" s="94"/>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row>
    <row r="196" spans="1:77" x14ac:dyDescent="0.25">
      <c r="A196" s="94"/>
      <c r="B196" s="94"/>
      <c r="C196" s="94"/>
      <c r="D196" s="94"/>
      <c r="E196" s="94"/>
      <c r="F196" s="94"/>
      <c r="G196" s="94"/>
      <c r="H196" s="94"/>
      <c r="I196" s="94"/>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row>
    <row r="197" spans="1:77" x14ac:dyDescent="0.25">
      <c r="A197" s="94"/>
      <c r="B197" s="94"/>
      <c r="C197" s="94"/>
      <c r="D197" s="94"/>
      <c r="E197" s="94"/>
      <c r="F197" s="94"/>
      <c r="G197" s="94"/>
      <c r="H197" s="94"/>
      <c r="I197" s="94"/>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row>
    <row r="198" spans="1:77" x14ac:dyDescent="0.25">
      <c r="A198" s="94"/>
      <c r="B198" s="94"/>
      <c r="C198" s="94"/>
      <c r="D198" s="94"/>
      <c r="E198" s="94"/>
      <c r="F198" s="94"/>
      <c r="G198" s="94"/>
      <c r="H198" s="94"/>
      <c r="I198" s="94"/>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row>
    <row r="199" spans="1:77" x14ac:dyDescent="0.25">
      <c r="A199" s="94"/>
      <c r="B199" s="94"/>
      <c r="C199" s="94"/>
      <c r="D199" s="94"/>
      <c r="E199" s="94"/>
      <c r="F199" s="94"/>
      <c r="G199" s="94"/>
      <c r="H199" s="94"/>
      <c r="I199" s="94"/>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row>
    <row r="200" spans="1:77" x14ac:dyDescent="0.25">
      <c r="A200" s="94"/>
      <c r="B200" s="94"/>
      <c r="C200" s="94"/>
      <c r="D200" s="94"/>
      <c r="E200" s="94"/>
      <c r="F200" s="94"/>
      <c r="G200" s="94"/>
      <c r="H200" s="94"/>
      <c r="I200" s="94"/>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row>
    <row r="201" spans="1:77" x14ac:dyDescent="0.25">
      <c r="A201" s="94"/>
      <c r="B201" s="94"/>
      <c r="C201" s="94"/>
      <c r="D201" s="94"/>
      <c r="E201" s="94"/>
      <c r="F201" s="94"/>
      <c r="G201" s="94"/>
      <c r="H201" s="94"/>
      <c r="I201" s="94"/>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row>
    <row r="202" spans="1:77" x14ac:dyDescent="0.25">
      <c r="A202" s="94"/>
      <c r="B202" s="94"/>
      <c r="C202" s="94"/>
      <c r="D202" s="94"/>
      <c r="E202" s="94"/>
      <c r="F202" s="94"/>
      <c r="G202" s="94"/>
      <c r="H202" s="94"/>
      <c r="I202" s="94"/>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row>
    <row r="203" spans="1:77" x14ac:dyDescent="0.25">
      <c r="A203" s="94"/>
      <c r="B203" s="94"/>
      <c r="C203" s="94"/>
      <c r="D203" s="94"/>
      <c r="E203" s="94"/>
      <c r="F203" s="94"/>
      <c r="G203" s="94"/>
      <c r="H203" s="94"/>
      <c r="I203" s="94"/>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row>
    <row r="204" spans="1:77" x14ac:dyDescent="0.25">
      <c r="A204" s="94"/>
      <c r="B204" s="94"/>
      <c r="C204" s="94"/>
      <c r="D204" s="94"/>
      <c r="E204" s="94"/>
      <c r="F204" s="94"/>
      <c r="G204" s="94"/>
      <c r="H204" s="94"/>
      <c r="I204" s="94"/>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row>
    <row r="205" spans="1:77" x14ac:dyDescent="0.25">
      <c r="A205" s="94"/>
      <c r="B205" s="94"/>
      <c r="C205" s="94"/>
      <c r="D205" s="94"/>
      <c r="E205" s="94"/>
      <c r="F205" s="94"/>
      <c r="G205" s="94"/>
      <c r="H205" s="94"/>
      <c r="I205" s="94"/>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row>
    <row r="206" spans="1:77" x14ac:dyDescent="0.25">
      <c r="A206" s="94"/>
      <c r="B206" s="94"/>
      <c r="C206" s="94"/>
      <c r="D206" s="94"/>
      <c r="E206" s="94"/>
      <c r="F206" s="94"/>
      <c r="G206" s="94"/>
      <c r="H206" s="94"/>
      <c r="I206" s="94"/>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row>
    <row r="207" spans="1:77" x14ac:dyDescent="0.25">
      <c r="A207" s="94"/>
      <c r="B207" s="94"/>
      <c r="C207" s="94"/>
      <c r="D207" s="94"/>
      <c r="E207" s="94"/>
      <c r="F207" s="94"/>
      <c r="G207" s="94"/>
      <c r="H207" s="94"/>
      <c r="I207" s="94"/>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row>
    <row r="208" spans="1:77" x14ac:dyDescent="0.25">
      <c r="A208" s="94"/>
      <c r="B208" s="94"/>
      <c r="C208" s="94"/>
      <c r="D208" s="94"/>
      <c r="E208" s="94"/>
      <c r="F208" s="94"/>
      <c r="G208" s="94"/>
      <c r="H208" s="94"/>
      <c r="I208" s="94"/>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row>
    <row r="209" spans="1:77" x14ac:dyDescent="0.25">
      <c r="A209" s="94"/>
      <c r="B209" s="94"/>
      <c r="C209" s="94"/>
      <c r="D209" s="94"/>
      <c r="E209" s="94"/>
      <c r="F209" s="94"/>
      <c r="G209" s="94"/>
      <c r="H209" s="94"/>
      <c r="I209" s="94"/>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row>
    <row r="210" spans="1:77" x14ac:dyDescent="0.25">
      <c r="A210" s="94"/>
      <c r="B210" s="94"/>
      <c r="C210" s="94"/>
      <c r="D210" s="94"/>
      <c r="E210" s="94"/>
      <c r="F210" s="94"/>
      <c r="G210" s="94"/>
      <c r="H210" s="94"/>
      <c r="I210" s="94"/>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row>
    <row r="211" spans="1:77" x14ac:dyDescent="0.25">
      <c r="A211" s="94"/>
      <c r="B211" s="94"/>
      <c r="C211" s="94"/>
      <c r="D211" s="94"/>
      <c r="E211" s="94"/>
      <c r="F211" s="94"/>
      <c r="G211" s="94"/>
      <c r="H211" s="94"/>
      <c r="I211" s="94"/>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row>
    <row r="212" spans="1:77" x14ac:dyDescent="0.25">
      <c r="A212" s="94"/>
      <c r="B212" s="94"/>
      <c r="C212" s="94"/>
      <c r="D212" s="94"/>
      <c r="E212" s="94"/>
      <c r="F212" s="94"/>
      <c r="G212" s="94"/>
      <c r="H212" s="94"/>
      <c r="I212" s="94"/>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row>
    <row r="213" spans="1:77" x14ac:dyDescent="0.25">
      <c r="A213" s="94"/>
      <c r="B213" s="94"/>
      <c r="C213" s="94"/>
      <c r="D213" s="94"/>
      <c r="E213" s="94"/>
      <c r="F213" s="94"/>
      <c r="G213" s="94"/>
      <c r="H213" s="94"/>
      <c r="I213" s="94"/>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row>
    <row r="214" spans="1:77" x14ac:dyDescent="0.25">
      <c r="A214" s="94"/>
      <c r="B214" s="94"/>
      <c r="C214" s="94"/>
      <c r="D214" s="94"/>
      <c r="E214" s="94"/>
      <c r="F214" s="94"/>
      <c r="G214" s="94"/>
      <c r="H214" s="94"/>
      <c r="I214" s="94"/>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row>
    <row r="215" spans="1:77" x14ac:dyDescent="0.25">
      <c r="A215" s="94"/>
      <c r="B215" s="94"/>
      <c r="C215" s="94"/>
      <c r="D215" s="94"/>
      <c r="E215" s="94"/>
      <c r="F215" s="94"/>
      <c r="G215" s="94"/>
      <c r="H215" s="94"/>
      <c r="I215" s="94"/>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row>
    <row r="216" spans="1:77" x14ac:dyDescent="0.25">
      <c r="A216" s="94"/>
      <c r="B216" s="94"/>
      <c r="C216" s="94"/>
      <c r="D216" s="94"/>
      <c r="E216" s="94"/>
      <c r="F216" s="94"/>
      <c r="G216" s="94"/>
      <c r="H216" s="94"/>
      <c r="I216" s="94"/>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row>
    <row r="217" spans="1:77" x14ac:dyDescent="0.25">
      <c r="A217" s="94"/>
      <c r="B217" s="94"/>
      <c r="C217" s="94"/>
      <c r="D217" s="94"/>
      <c r="E217" s="94"/>
      <c r="F217" s="94"/>
      <c r="G217" s="94"/>
      <c r="H217" s="94"/>
      <c r="I217" s="94"/>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row>
    <row r="218" spans="1:77" x14ac:dyDescent="0.25">
      <c r="A218" s="94"/>
      <c r="B218" s="94"/>
      <c r="C218" s="94"/>
      <c r="D218" s="94"/>
      <c r="E218" s="94"/>
      <c r="F218" s="94"/>
      <c r="G218" s="94"/>
      <c r="H218" s="94"/>
      <c r="I218" s="94"/>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row>
    <row r="219" spans="1:77" x14ac:dyDescent="0.25">
      <c r="A219" s="94"/>
      <c r="B219" s="94"/>
      <c r="C219" s="94"/>
      <c r="D219" s="94"/>
      <c r="E219" s="94"/>
      <c r="F219" s="94"/>
      <c r="G219" s="94"/>
      <c r="H219" s="94"/>
      <c r="I219" s="94"/>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row>
    <row r="220" spans="1:77" x14ac:dyDescent="0.25">
      <c r="A220" s="94"/>
      <c r="B220" s="94"/>
      <c r="C220" s="94"/>
      <c r="D220" s="94"/>
      <c r="E220" s="94"/>
      <c r="F220" s="94"/>
      <c r="G220" s="94"/>
      <c r="H220" s="94"/>
      <c r="I220" s="94"/>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row>
    <row r="221" spans="1:77" x14ac:dyDescent="0.25">
      <c r="A221" s="94"/>
      <c r="B221" s="94"/>
      <c r="C221" s="94"/>
      <c r="D221" s="94"/>
      <c r="E221" s="94"/>
      <c r="F221" s="94"/>
      <c r="G221" s="94"/>
      <c r="H221" s="94"/>
      <c r="I221" s="94"/>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row>
    <row r="222" spans="1:77" x14ac:dyDescent="0.25">
      <c r="A222" s="94"/>
      <c r="B222" s="94"/>
      <c r="C222" s="94"/>
      <c r="D222" s="94"/>
      <c r="E222" s="94"/>
      <c r="F222" s="94"/>
      <c r="G222" s="94"/>
      <c r="H222" s="94"/>
      <c r="I222" s="94"/>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row>
    <row r="223" spans="1:77" x14ac:dyDescent="0.25">
      <c r="A223" s="94"/>
      <c r="B223" s="94"/>
      <c r="C223" s="94"/>
      <c r="D223" s="94"/>
      <c r="E223" s="94"/>
      <c r="F223" s="94"/>
      <c r="G223" s="94"/>
      <c r="H223" s="94"/>
      <c r="I223" s="94"/>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row>
    <row r="224" spans="1:77" x14ac:dyDescent="0.25">
      <c r="A224" s="94"/>
      <c r="B224" s="94"/>
      <c r="C224" s="94"/>
      <c r="D224" s="94"/>
      <c r="E224" s="94"/>
      <c r="F224" s="94"/>
      <c r="G224" s="94"/>
      <c r="H224" s="94"/>
      <c r="I224" s="94"/>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row>
    <row r="225" spans="1:77" x14ac:dyDescent="0.25">
      <c r="A225" s="94"/>
      <c r="B225" s="94"/>
      <c r="C225" s="94"/>
      <c r="D225" s="94"/>
      <c r="E225" s="94"/>
      <c r="F225" s="94"/>
      <c r="G225" s="94"/>
      <c r="H225" s="94"/>
      <c r="I225" s="94"/>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row>
    <row r="226" spans="1:77" x14ac:dyDescent="0.25">
      <c r="A226" s="94"/>
      <c r="B226" s="94"/>
      <c r="C226" s="94"/>
      <c r="D226" s="94"/>
      <c r="E226" s="94"/>
      <c r="F226" s="94"/>
      <c r="G226" s="94"/>
      <c r="H226" s="94"/>
      <c r="I226" s="94"/>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row>
    <row r="227" spans="1:77" x14ac:dyDescent="0.25">
      <c r="A227" s="94"/>
      <c r="B227" s="94"/>
      <c r="C227" s="94"/>
      <c r="D227" s="94"/>
      <c r="E227" s="94"/>
      <c r="F227" s="94"/>
      <c r="G227" s="94"/>
      <c r="H227" s="94"/>
      <c r="I227" s="94"/>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row>
    <row r="228" spans="1:77" x14ac:dyDescent="0.25">
      <c r="A228" s="94"/>
      <c r="B228" s="94"/>
      <c r="C228" s="94"/>
      <c r="D228" s="94"/>
      <c r="E228" s="94"/>
      <c r="F228" s="94"/>
      <c r="G228" s="94"/>
      <c r="H228" s="94"/>
      <c r="I228" s="94"/>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row>
    <row r="229" spans="1:77" x14ac:dyDescent="0.25">
      <c r="A229" s="94"/>
      <c r="B229" s="94"/>
      <c r="C229" s="94"/>
      <c r="D229" s="94"/>
      <c r="E229" s="94"/>
      <c r="F229" s="94"/>
      <c r="G229" s="94"/>
      <c r="H229" s="94"/>
      <c r="I229" s="94"/>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row>
    <row r="230" spans="1:77" x14ac:dyDescent="0.25">
      <c r="A230" s="94"/>
      <c r="B230" s="94"/>
      <c r="C230" s="94"/>
      <c r="D230" s="94"/>
      <c r="E230" s="94"/>
      <c r="F230" s="94"/>
      <c r="G230" s="94"/>
      <c r="H230" s="94"/>
      <c r="I230" s="94"/>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row>
    <row r="231" spans="1:77" x14ac:dyDescent="0.25">
      <c r="A231" s="94"/>
      <c r="B231" s="94"/>
      <c r="C231" s="94"/>
      <c r="D231" s="94"/>
      <c r="E231" s="94"/>
      <c r="F231" s="94"/>
      <c r="G231" s="94"/>
      <c r="H231" s="94"/>
      <c r="I231" s="94"/>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row>
    <row r="232" spans="1:77" x14ac:dyDescent="0.25">
      <c r="A232" s="94"/>
      <c r="B232" s="94"/>
      <c r="C232" s="94"/>
      <c r="D232" s="94"/>
      <c r="E232" s="94"/>
      <c r="F232" s="94"/>
      <c r="G232" s="94"/>
      <c r="H232" s="94"/>
      <c r="I232" s="94"/>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row>
    <row r="233" spans="1:77" x14ac:dyDescent="0.25">
      <c r="A233" s="94"/>
      <c r="B233" s="94"/>
      <c r="C233" s="94"/>
      <c r="D233" s="94"/>
      <c r="E233" s="94"/>
      <c r="F233" s="94"/>
      <c r="G233" s="94"/>
      <c r="H233" s="94"/>
      <c r="I233" s="94"/>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row>
    <row r="234" spans="1:77" x14ac:dyDescent="0.25">
      <c r="A234" s="94"/>
      <c r="B234" s="94"/>
      <c r="C234" s="94"/>
      <c r="D234" s="94"/>
      <c r="E234" s="94"/>
      <c r="F234" s="94"/>
      <c r="G234" s="94"/>
      <c r="H234" s="94"/>
      <c r="I234" s="94"/>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row>
    <row r="235" spans="1:77" x14ac:dyDescent="0.25">
      <c r="A235" s="94"/>
      <c r="B235" s="94"/>
      <c r="C235" s="94"/>
      <c r="D235" s="94"/>
      <c r="E235" s="94"/>
      <c r="F235" s="94"/>
      <c r="G235" s="94"/>
      <c r="H235" s="94"/>
      <c r="I235" s="94"/>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row>
    <row r="236" spans="1:77" x14ac:dyDescent="0.25">
      <c r="A236" s="94"/>
      <c r="B236" s="94"/>
      <c r="C236" s="94"/>
      <c r="D236" s="94"/>
      <c r="E236" s="94"/>
      <c r="F236" s="94"/>
      <c r="G236" s="94"/>
      <c r="H236" s="94"/>
      <c r="I236" s="94"/>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row>
    <row r="237" spans="1:77" x14ac:dyDescent="0.25">
      <c r="A237" s="94"/>
      <c r="B237" s="94"/>
      <c r="C237" s="94"/>
      <c r="D237" s="94"/>
      <c r="E237" s="94"/>
      <c r="F237" s="94"/>
      <c r="G237" s="94"/>
      <c r="H237" s="94"/>
      <c r="I237" s="94"/>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row>
    <row r="238" spans="1:77" x14ac:dyDescent="0.25">
      <c r="A238" s="94"/>
      <c r="B238" s="94"/>
      <c r="C238" s="94"/>
      <c r="D238" s="94"/>
      <c r="E238" s="94"/>
      <c r="F238" s="94"/>
      <c r="G238" s="94"/>
      <c r="H238" s="94"/>
      <c r="I238" s="94"/>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row>
    <row r="239" spans="1:77" x14ac:dyDescent="0.25">
      <c r="A239" s="94"/>
      <c r="B239" s="94"/>
      <c r="C239" s="94"/>
      <c r="D239" s="94"/>
      <c r="E239" s="94"/>
      <c r="F239" s="94"/>
      <c r="G239" s="94"/>
      <c r="H239" s="94"/>
      <c r="I239" s="94"/>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row>
    <row r="240" spans="1:77" x14ac:dyDescent="0.25">
      <c r="A240" s="94"/>
      <c r="B240" s="94"/>
      <c r="C240" s="94"/>
      <c r="D240" s="94"/>
      <c r="E240" s="94"/>
      <c r="F240" s="94"/>
      <c r="G240" s="94"/>
      <c r="H240" s="94"/>
      <c r="I240" s="94"/>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row>
    <row r="241" spans="1:77" x14ac:dyDescent="0.25">
      <c r="A241" s="94"/>
      <c r="B241" s="94"/>
      <c r="C241" s="94"/>
      <c r="D241" s="94"/>
      <c r="E241" s="94"/>
      <c r="F241" s="94"/>
      <c r="G241" s="94"/>
      <c r="H241" s="94"/>
      <c r="I241" s="94"/>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row>
    <row r="242" spans="1:77" x14ac:dyDescent="0.25">
      <c r="A242" s="94"/>
      <c r="B242" s="94"/>
      <c r="C242" s="94"/>
      <c r="D242" s="94"/>
      <c r="E242" s="94"/>
      <c r="F242" s="94"/>
      <c r="G242" s="94"/>
      <c r="H242" s="94"/>
      <c r="I242" s="94"/>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row>
    <row r="243" spans="1:77" x14ac:dyDescent="0.25">
      <c r="A243" s="94"/>
      <c r="B243" s="94"/>
      <c r="C243" s="94"/>
      <c r="D243" s="94"/>
      <c r="E243" s="94"/>
      <c r="F243" s="94"/>
      <c r="G243" s="94"/>
      <c r="H243" s="94"/>
      <c r="I243" s="94"/>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row>
    <row r="244" spans="1:77" x14ac:dyDescent="0.25">
      <c r="A244" s="94"/>
      <c r="B244" s="94"/>
      <c r="C244" s="94"/>
      <c r="D244" s="94"/>
      <c r="E244" s="94"/>
      <c r="F244" s="94"/>
      <c r="G244" s="94"/>
      <c r="H244" s="94"/>
      <c r="I244" s="94"/>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row>
    <row r="245" spans="1:77" x14ac:dyDescent="0.25">
      <c r="A245" s="94"/>
      <c r="B245" s="94"/>
      <c r="C245" s="94"/>
      <c r="D245" s="94"/>
      <c r="E245" s="94"/>
      <c r="F245" s="94"/>
      <c r="G245" s="94"/>
      <c r="H245" s="94"/>
      <c r="I245" s="94"/>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row>
    <row r="246" spans="1:77" x14ac:dyDescent="0.25">
      <c r="A246" s="94"/>
      <c r="B246" s="94"/>
      <c r="C246" s="94"/>
      <c r="D246" s="94"/>
      <c r="E246" s="94"/>
      <c r="F246" s="94"/>
      <c r="G246" s="94"/>
      <c r="H246" s="94"/>
      <c r="I246" s="94"/>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row>
    <row r="247" spans="1:77" x14ac:dyDescent="0.25">
      <c r="A247" s="94"/>
      <c r="B247" s="94"/>
      <c r="C247" s="94"/>
      <c r="D247" s="94"/>
      <c r="E247" s="94"/>
      <c r="F247" s="94"/>
      <c r="G247" s="94"/>
      <c r="H247" s="94"/>
      <c r="I247" s="94"/>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row>
    <row r="248" spans="1:77" x14ac:dyDescent="0.25">
      <c r="A248" s="94"/>
      <c r="B248" s="94"/>
      <c r="C248" s="94"/>
      <c r="D248" s="94"/>
      <c r="E248" s="94"/>
      <c r="F248" s="94"/>
      <c r="G248" s="94"/>
      <c r="H248" s="94"/>
      <c r="I248" s="94"/>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row>
    <row r="249" spans="1:77" x14ac:dyDescent="0.25">
      <c r="A249" s="132"/>
      <c r="B249" s="132"/>
      <c r="C249" s="132"/>
      <c r="D249" s="132"/>
      <c r="E249" s="132"/>
      <c r="F249" s="132"/>
      <c r="G249" s="132"/>
      <c r="H249" s="132"/>
      <c r="I249" s="132"/>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row>
    <row r="250" spans="1:77" x14ac:dyDescent="0.25">
      <c r="A250" s="132"/>
      <c r="B250" s="132"/>
      <c r="C250" s="132"/>
      <c r="D250" s="132"/>
      <c r="E250" s="132"/>
      <c r="F250" s="132"/>
      <c r="G250" s="132"/>
      <c r="H250" s="132"/>
      <c r="I250" s="132"/>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row>
    <row r="251" spans="1:77" x14ac:dyDescent="0.25">
      <c r="A251" s="132"/>
      <c r="B251" s="132"/>
      <c r="C251" s="132"/>
      <c r="D251" s="132"/>
      <c r="E251" s="132"/>
      <c r="F251" s="132"/>
      <c r="G251" s="132"/>
      <c r="H251" s="132"/>
      <c r="I251" s="132"/>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row>
    <row r="252" spans="1:77" x14ac:dyDescent="0.25">
      <c r="A252" s="132"/>
      <c r="B252" s="132"/>
      <c r="C252" s="132"/>
      <c r="D252" s="132"/>
      <c r="E252" s="132"/>
      <c r="F252" s="132"/>
      <c r="G252" s="132"/>
      <c r="H252" s="132"/>
      <c r="I252" s="132"/>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row>
    <row r="253" spans="1:77" x14ac:dyDescent="0.25">
      <c r="A253" s="132"/>
      <c r="B253" s="132"/>
      <c r="C253" s="132"/>
      <c r="D253" s="132"/>
      <c r="E253" s="132"/>
      <c r="F253" s="132"/>
      <c r="G253" s="132"/>
      <c r="H253" s="132"/>
      <c r="I253" s="132"/>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row>
    <row r="254" spans="1:77" x14ac:dyDescent="0.25">
      <c r="A254" s="132"/>
      <c r="B254" s="132"/>
      <c r="C254" s="132"/>
      <c r="D254" s="132"/>
      <c r="E254" s="132"/>
      <c r="F254" s="132"/>
      <c r="G254" s="132"/>
      <c r="H254" s="132"/>
      <c r="I254" s="132"/>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row>
    <row r="255" spans="1:77" x14ac:dyDescent="0.25">
      <c r="A255" s="132"/>
      <c r="B255" s="132"/>
      <c r="C255" s="132"/>
      <c r="D255" s="132"/>
      <c r="E255" s="132"/>
      <c r="F255" s="132"/>
      <c r="G255" s="132"/>
      <c r="H255" s="132"/>
      <c r="I255" s="132"/>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row>
    <row r="256" spans="1:77" x14ac:dyDescent="0.25">
      <c r="A256" s="132"/>
      <c r="B256" s="132"/>
      <c r="C256" s="132"/>
      <c r="D256" s="132"/>
      <c r="E256" s="132"/>
      <c r="F256" s="132"/>
      <c r="G256" s="132"/>
      <c r="H256" s="132"/>
      <c r="I256" s="132"/>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row>
    <row r="257" spans="1:77" x14ac:dyDescent="0.25">
      <c r="A257" s="132"/>
      <c r="B257" s="132"/>
      <c r="C257" s="132"/>
      <c r="D257" s="132"/>
      <c r="E257" s="132"/>
      <c r="F257" s="132"/>
      <c r="G257" s="132"/>
      <c r="H257" s="132"/>
      <c r="I257" s="132"/>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row>
    <row r="258" spans="1:77" x14ac:dyDescent="0.25">
      <c r="A258" s="132"/>
      <c r="B258" s="132"/>
      <c r="C258" s="132"/>
      <c r="D258" s="132"/>
      <c r="E258" s="132"/>
      <c r="F258" s="132"/>
      <c r="G258" s="132"/>
      <c r="H258" s="132"/>
      <c r="I258" s="132"/>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row>
    <row r="259" spans="1:77" x14ac:dyDescent="0.25">
      <c r="A259" s="132"/>
      <c r="B259" s="132"/>
      <c r="C259" s="132"/>
      <c r="D259" s="132"/>
      <c r="E259" s="132"/>
      <c r="F259" s="132"/>
      <c r="G259" s="132"/>
      <c r="H259" s="132"/>
      <c r="I259" s="132"/>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row>
    <row r="260" spans="1:77" x14ac:dyDescent="0.25">
      <c r="A260" s="132"/>
      <c r="B260" s="132"/>
      <c r="C260" s="132"/>
      <c r="D260" s="132"/>
      <c r="E260" s="132"/>
      <c r="F260" s="132"/>
      <c r="G260" s="132"/>
      <c r="H260" s="132"/>
      <c r="I260" s="132"/>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row>
    <row r="261" spans="1:77" x14ac:dyDescent="0.25">
      <c r="A261" s="132"/>
      <c r="B261" s="132"/>
      <c r="C261" s="132"/>
      <c r="D261" s="132"/>
      <c r="E261" s="132"/>
      <c r="F261" s="132"/>
      <c r="G261" s="132"/>
      <c r="H261" s="132"/>
      <c r="I261" s="132"/>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row>
    <row r="262" spans="1:77" x14ac:dyDescent="0.25">
      <c r="A262" s="132"/>
      <c r="B262" s="132"/>
      <c r="C262" s="132"/>
      <c r="D262" s="132"/>
      <c r="E262" s="132"/>
      <c r="F262" s="132"/>
      <c r="G262" s="132"/>
      <c r="H262" s="132"/>
      <c r="I262" s="132"/>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row>
    <row r="263" spans="1:77" x14ac:dyDescent="0.25">
      <c r="A263" s="132"/>
      <c r="B263" s="132"/>
      <c r="C263" s="132"/>
      <c r="D263" s="132"/>
      <c r="E263" s="132"/>
      <c r="F263" s="132"/>
      <c r="G263" s="132"/>
      <c r="H263" s="132"/>
      <c r="I263" s="132"/>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row>
    <row r="264" spans="1:77" x14ac:dyDescent="0.25">
      <c r="A264" s="132"/>
      <c r="B264" s="132"/>
      <c r="C264" s="132"/>
      <c r="D264" s="132"/>
      <c r="E264" s="132"/>
      <c r="F264" s="132"/>
      <c r="G264" s="132"/>
      <c r="H264" s="132"/>
      <c r="I264" s="132"/>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row>
    <row r="265" spans="1:77" x14ac:dyDescent="0.25">
      <c r="A265" s="132"/>
      <c r="B265" s="132"/>
      <c r="C265" s="132"/>
      <c r="D265" s="132"/>
      <c r="E265" s="132"/>
      <c r="F265" s="132"/>
      <c r="G265" s="132"/>
      <c r="H265" s="132"/>
      <c r="I265" s="132"/>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row>
    <row r="266" spans="1:77" x14ac:dyDescent="0.25">
      <c r="A266" s="132"/>
      <c r="B266" s="132"/>
      <c r="C266" s="132"/>
      <c r="D266" s="132"/>
      <c r="E266" s="132"/>
      <c r="F266" s="132"/>
      <c r="G266" s="132"/>
      <c r="H266" s="132"/>
      <c r="I266" s="132"/>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row>
    <row r="267" spans="1:77" x14ac:dyDescent="0.25">
      <c r="A267" s="132"/>
      <c r="B267" s="132"/>
      <c r="C267" s="132"/>
      <c r="D267" s="132"/>
      <c r="E267" s="132"/>
      <c r="F267" s="132"/>
      <c r="G267" s="132"/>
      <c r="H267" s="132"/>
      <c r="I267" s="132"/>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row>
    <row r="268" spans="1:77" x14ac:dyDescent="0.25">
      <c r="A268" s="132"/>
      <c r="B268" s="132"/>
      <c r="C268" s="132"/>
      <c r="D268" s="132"/>
      <c r="E268" s="132"/>
      <c r="F268" s="132"/>
      <c r="G268" s="132"/>
      <c r="H268" s="132"/>
      <c r="I268" s="132"/>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row>
    <row r="269" spans="1:77" x14ac:dyDescent="0.25">
      <c r="A269" s="132"/>
      <c r="B269" s="132"/>
      <c r="C269" s="132"/>
      <c r="D269" s="132"/>
      <c r="E269" s="132"/>
      <c r="F269" s="132"/>
      <c r="G269" s="132"/>
      <c r="H269" s="132"/>
      <c r="I269" s="132"/>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row>
    <row r="270" spans="1:77" x14ac:dyDescent="0.25">
      <c r="A270" s="132"/>
      <c r="B270" s="132"/>
      <c r="C270" s="132"/>
      <c r="D270" s="132"/>
      <c r="E270" s="132"/>
      <c r="F270" s="132"/>
      <c r="G270" s="132"/>
      <c r="H270" s="132"/>
      <c r="I270" s="132"/>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row>
    <row r="271" spans="1:77" x14ac:dyDescent="0.25">
      <c r="A271" s="132"/>
      <c r="B271" s="132"/>
      <c r="C271" s="132"/>
      <c r="D271" s="132"/>
      <c r="E271" s="132"/>
      <c r="F271" s="132"/>
      <c r="G271" s="132"/>
      <c r="H271" s="132"/>
      <c r="I271" s="132"/>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row>
    <row r="272" spans="1:77" x14ac:dyDescent="0.25">
      <c r="A272" s="132"/>
      <c r="B272" s="132"/>
      <c r="C272" s="132"/>
      <c r="D272" s="132"/>
      <c r="E272" s="132"/>
      <c r="F272" s="132"/>
      <c r="G272" s="132"/>
      <c r="H272" s="132"/>
      <c r="I272" s="132"/>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row>
    <row r="273" spans="1:77" x14ac:dyDescent="0.25">
      <c r="A273" s="132"/>
      <c r="B273" s="132"/>
      <c r="C273" s="132"/>
      <c r="D273" s="132"/>
      <c r="E273" s="132"/>
      <c r="F273" s="132"/>
      <c r="G273" s="132"/>
      <c r="H273" s="132"/>
      <c r="I273" s="132"/>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row>
    <row r="274" spans="1:77" x14ac:dyDescent="0.25">
      <c r="A274" s="132"/>
      <c r="B274" s="132"/>
      <c r="C274" s="132"/>
      <c r="D274" s="132"/>
      <c r="E274" s="132"/>
      <c r="F274" s="132"/>
      <c r="G274" s="132"/>
      <c r="H274" s="132"/>
      <c r="I274" s="132"/>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row>
    <row r="275" spans="1:77" x14ac:dyDescent="0.25">
      <c r="A275" s="132"/>
      <c r="B275" s="132"/>
      <c r="C275" s="132"/>
      <c r="D275" s="132"/>
      <c r="E275" s="132"/>
      <c r="F275" s="132"/>
      <c r="G275" s="132"/>
      <c r="H275" s="132"/>
      <c r="I275" s="132"/>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row>
    <row r="276" spans="1:77" x14ac:dyDescent="0.25">
      <c r="A276" s="132"/>
      <c r="B276" s="132"/>
      <c r="C276" s="132"/>
      <c r="D276" s="132"/>
      <c r="E276" s="132"/>
      <c r="F276" s="132"/>
      <c r="G276" s="132"/>
      <c r="H276" s="132"/>
      <c r="I276" s="132"/>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row>
    <row r="277" spans="1:77" x14ac:dyDescent="0.25">
      <c r="A277" s="132"/>
      <c r="B277" s="132"/>
      <c r="C277" s="132"/>
      <c r="D277" s="132"/>
      <c r="E277" s="132"/>
      <c r="F277" s="132"/>
      <c r="G277" s="132"/>
      <c r="H277" s="132"/>
      <c r="I277" s="132"/>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row>
    <row r="278" spans="1:77" x14ac:dyDescent="0.25">
      <c r="A278" s="132"/>
      <c r="B278" s="132"/>
      <c r="C278" s="132"/>
      <c r="D278" s="132"/>
      <c r="E278" s="132"/>
      <c r="F278" s="132"/>
      <c r="G278" s="132"/>
      <c r="H278" s="132"/>
      <c r="I278" s="132"/>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row>
    <row r="279" spans="1:77" x14ac:dyDescent="0.25">
      <c r="A279" s="132"/>
      <c r="B279" s="132"/>
      <c r="C279" s="132"/>
      <c r="D279" s="132"/>
      <c r="E279" s="132"/>
      <c r="F279" s="132"/>
      <c r="G279" s="132"/>
      <c r="H279" s="132"/>
      <c r="I279" s="132"/>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row>
    <row r="280" spans="1:77" x14ac:dyDescent="0.25">
      <c r="A280" s="132"/>
      <c r="B280" s="132"/>
      <c r="C280" s="132"/>
      <c r="D280" s="132"/>
      <c r="E280" s="132"/>
      <c r="F280" s="132"/>
      <c r="G280" s="132"/>
      <c r="H280" s="132"/>
      <c r="I280" s="132"/>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row>
    <row r="281" spans="1:77" x14ac:dyDescent="0.25">
      <c r="A281" s="132"/>
      <c r="B281" s="132"/>
      <c r="C281" s="132"/>
      <c r="D281" s="132"/>
      <c r="E281" s="132"/>
      <c r="F281" s="132"/>
      <c r="G281" s="132"/>
      <c r="H281" s="132"/>
      <c r="I281" s="132"/>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row>
    <row r="282" spans="1:77" x14ac:dyDescent="0.25">
      <c r="A282" s="132"/>
      <c r="B282" s="132"/>
      <c r="C282" s="132"/>
      <c r="D282" s="132"/>
      <c r="E282" s="132"/>
      <c r="F282" s="132"/>
      <c r="G282" s="132"/>
      <c r="H282" s="132"/>
      <c r="I282" s="132"/>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row>
    <row r="283" spans="1:77" x14ac:dyDescent="0.25">
      <c r="A283" s="132"/>
      <c r="B283" s="132"/>
      <c r="C283" s="132"/>
      <c r="D283" s="132"/>
      <c r="E283" s="132"/>
      <c r="F283" s="132"/>
      <c r="G283" s="132"/>
      <c r="H283" s="132"/>
      <c r="I283" s="132"/>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row>
    <row r="284" spans="1:77" x14ac:dyDescent="0.25">
      <c r="A284" s="132"/>
      <c r="B284" s="132"/>
      <c r="C284" s="132"/>
      <c r="D284" s="132"/>
      <c r="E284" s="132"/>
      <c r="F284" s="132"/>
      <c r="G284" s="132"/>
      <c r="H284" s="132"/>
      <c r="I284" s="132"/>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row>
    <row r="285" spans="1:77" x14ac:dyDescent="0.25">
      <c r="A285" s="132"/>
      <c r="B285" s="132"/>
      <c r="C285" s="132"/>
      <c r="D285" s="132"/>
      <c r="E285" s="132"/>
      <c r="F285" s="132"/>
      <c r="G285" s="132"/>
      <c r="H285" s="132"/>
      <c r="I285" s="132"/>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row>
    <row r="286" spans="1:77" x14ac:dyDescent="0.25">
      <c r="A286" s="132"/>
      <c r="B286" s="132"/>
      <c r="C286" s="132"/>
      <c r="D286" s="132"/>
      <c r="E286" s="132"/>
      <c r="F286" s="132"/>
      <c r="G286" s="132"/>
      <c r="H286" s="132"/>
      <c r="I286" s="132"/>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row>
    <row r="287" spans="1:77"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row>
    <row r="288" spans="1:77"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row>
    <row r="289" spans="1:77"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row>
    <row r="290" spans="1:77"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row>
    <row r="291" spans="1:77"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row>
    <row r="292" spans="1:77"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row>
    <row r="293" spans="1:77"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row>
    <row r="294" spans="1:77"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row>
    <row r="295" spans="1:77"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row>
    <row r="296" spans="1:77"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row>
    <row r="297" spans="1:77"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row>
    <row r="298" spans="1:77"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row>
    <row r="299" spans="1:77"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row>
    <row r="300" spans="1:77"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row>
    <row r="301" spans="1:77"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row>
    <row r="302" spans="1:77"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row>
    <row r="303" spans="1:77"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row>
    <row r="304" spans="1:77"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row>
    <row r="305" spans="1:77"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row>
    <row r="306" spans="1:77"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row>
    <row r="307" spans="1:77"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row>
    <row r="308" spans="1:77"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row>
    <row r="309" spans="1:77"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row>
    <row r="310" spans="1:77"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row>
    <row r="311" spans="1:77"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row>
    <row r="312" spans="1:77"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row>
    <row r="313" spans="1:77"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row>
    <row r="314" spans="1:77"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row>
    <row r="315" spans="1:77"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row>
    <row r="316" spans="1:77"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row>
    <row r="317" spans="1:77"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row>
    <row r="318" spans="1:77"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row>
    <row r="319" spans="1:77"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row>
    <row r="320" spans="1:77"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row>
    <row r="321" spans="1:77"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row>
    <row r="322" spans="1:77"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row>
    <row r="323" spans="1:77"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row>
    <row r="324" spans="1:77"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row>
    <row r="325" spans="1:77"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row>
    <row r="326" spans="1:77"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row>
    <row r="327" spans="1:77"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row>
    <row r="328" spans="1:77"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row>
    <row r="329" spans="1:77"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row>
    <row r="330" spans="1:77"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row>
    <row r="331" spans="1:77"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row>
    <row r="332" spans="1:77"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row>
    <row r="333" spans="1:77"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row>
    <row r="334" spans="1:77"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row>
    <row r="335" spans="1:77"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row>
    <row r="336" spans="1:77"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row>
    <row r="337" spans="1:77"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row>
    <row r="338" spans="1:77"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row>
    <row r="339" spans="1:77"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row>
    <row r="340" spans="1:77"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row>
    <row r="341" spans="1:77"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row>
    <row r="342" spans="1:77"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row>
    <row r="343" spans="1:77"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row>
    <row r="344" spans="1:77"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row>
    <row r="345" spans="1:77"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row>
    <row r="346" spans="1:77"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row>
    <row r="347" spans="1:77"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row>
    <row r="348" spans="1:77"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row>
    <row r="349" spans="1:77"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row>
    <row r="350" spans="1:77"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row>
    <row r="351" spans="1:77"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row>
    <row r="352" spans="1:77"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row>
    <row r="353" spans="1:77"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row>
    <row r="354" spans="1:77"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row>
    <row r="355" spans="1:77"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row>
    <row r="356" spans="1:77"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row>
    <row r="357" spans="1:77"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row>
  </sheetData>
  <sheetProtection algorithmName="SHA-512" hashValue="RZmFP8RheUROVlJGKc6VBTe7aLb0mvYMN9MCVxzeHULPjjKaf/mRBHKQEs54WQ6ebkJc4RYEgArxcPeTazBmSg==" saltValue="AaiGeKfhE2fTnIGMJpHQrg==" spinCount="100000" sheet="1" formatCells="0"/>
  <mergeCells count="8">
    <mergeCell ref="E15:I17"/>
    <mergeCell ref="A15:C17"/>
    <mergeCell ref="F3:I3"/>
    <mergeCell ref="F6:I6"/>
    <mergeCell ref="A7:C8"/>
    <mergeCell ref="E7:E8"/>
    <mergeCell ref="F7:I7"/>
    <mergeCell ref="A3:E5"/>
  </mergeCells>
  <conditionalFormatting sqref="F14:I14">
    <cfRule type="cellIs" dxfId="1" priority="1" operator="equal">
      <formula>"!!!!!"</formula>
    </cfRule>
  </conditionalFormatting>
  <conditionalFormatting sqref="E15:I17">
    <cfRule type="uniqueValues" dxfId="0" priority="24"/>
  </conditionalFormatting>
  <pageMargins left="0.5" right="0.5" top="0.5" bottom="0.5" header="0.5" footer="0.5"/>
  <pageSetup orientation="landscape" r:id="rId1"/>
  <headerFooter>
    <oddFoote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197C9990F9EC41A1BA457672DBC5EF" ma:contentTypeVersion="13" ma:contentTypeDescription="Create a new document." ma:contentTypeScope="" ma:versionID="ee023246ed923e77a26b5d9b37fc2676">
  <xsd:schema xmlns:xsd="http://www.w3.org/2001/XMLSchema" xmlns:xs="http://www.w3.org/2001/XMLSchema" xmlns:p="http://schemas.microsoft.com/office/2006/metadata/properties" xmlns:ns2="8f75cf4b-0292-45e5-ad18-1284cf6d1191" xmlns:ns3="0242172d-8de5-4091-8389-5268e263a509" targetNamespace="http://schemas.microsoft.com/office/2006/metadata/properties" ma:root="true" ma:fieldsID="cf2dc14c8326fc567b06a0066b15c10f" ns2:_="" ns3:_="">
    <xsd:import namespace="8f75cf4b-0292-45e5-ad18-1284cf6d1191"/>
    <xsd:import namespace="0242172d-8de5-4091-8389-5268e263a5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5cf4b-0292-45e5-ad18-1284cf6d11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8ab95b9-39aa-4b9d-a2e7-0451eedf9b8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42172d-8de5-4091-8389-5268e263a50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8fb97ed-3591-4cbe-86be-9986fa218a9c}" ma:internalName="TaxCatchAll" ma:showField="CatchAllData" ma:web="0242172d-8de5-4091-8389-5268e263a5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75cf4b-0292-45e5-ad18-1284cf6d1191">
      <Terms xmlns="http://schemas.microsoft.com/office/infopath/2007/PartnerControls"/>
    </lcf76f155ced4ddcb4097134ff3c332f>
    <TaxCatchAll xmlns="0242172d-8de5-4091-8389-5268e263a509" xsi:nil="true"/>
  </documentManagement>
</p:properties>
</file>

<file path=customXml/itemProps1.xml><?xml version="1.0" encoding="utf-8"?>
<ds:datastoreItem xmlns:ds="http://schemas.openxmlformats.org/officeDocument/2006/customXml" ds:itemID="{FEDD002C-E0F3-48CE-8EF1-75B96185C7AA}"/>
</file>

<file path=customXml/itemProps2.xml><?xml version="1.0" encoding="utf-8"?>
<ds:datastoreItem xmlns:ds="http://schemas.openxmlformats.org/officeDocument/2006/customXml" ds:itemID="{4181EFF7-A139-4759-AF47-574ADBF14A5D}"/>
</file>

<file path=customXml/itemProps3.xml><?xml version="1.0" encoding="utf-8"?>
<ds:datastoreItem xmlns:ds="http://schemas.openxmlformats.org/officeDocument/2006/customXml" ds:itemID="{85670A6E-0DA4-4DF4-ADE2-B90CA41EB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UTK Budget</vt:lpstr>
      <vt:lpstr>TRAVEL</vt:lpstr>
      <vt:lpstr>SUPPLIES </vt:lpstr>
      <vt:lpstr>PARTICIPANT SUPPORT COSTS</vt:lpstr>
      <vt:lpstr>'UTK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 R. Huskey</dc:creator>
  <dc:description>This budget workbook was developed as a "general purpose" budget tool to assist PIs and support staff with budget development (Jada R. Huskey).</dc:description>
  <cp:lastModifiedBy>Holbert, Courtney Elizabeth</cp:lastModifiedBy>
  <cp:lastPrinted>2024-01-17T20:18:06Z</cp:lastPrinted>
  <dcterms:created xsi:type="dcterms:W3CDTF">1997-12-22T21:13:15Z</dcterms:created>
  <dcterms:modified xsi:type="dcterms:W3CDTF">2024-01-17T22:34:39Z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0x01010013197C9990F9EC41A1BA457672DBC5EF</vt:lpwstr>
  </property>
</Properties>
</file>